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royectos enviados\Proyecto Ministerio 2021\informe Final\plan gestion datos\Articulo Dialquilfosfatos\"/>
    </mc:Choice>
  </mc:AlternateContent>
  <xr:revisionPtr revIDLastSave="0" documentId="13_ncr:1_{D9BDA620-7314-409F-A6A6-85F1E0FCCED8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1" sheetId="1" r:id="rId1"/>
    <sheet name="2" sheetId="2" r:id="rId2"/>
    <sheet name="3" sheetId="3" r:id="rId3"/>
    <sheet name="4" sheetId="4" r:id="rId4"/>
    <sheet name="5" sheetId="6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6" l="1"/>
  <c r="M78" i="4"/>
  <c r="K78" i="4"/>
  <c r="I78" i="4"/>
  <c r="G78" i="4"/>
  <c r="E78" i="4"/>
  <c r="C78" i="4"/>
  <c r="A78" i="4"/>
  <c r="M77" i="4"/>
  <c r="K77" i="4"/>
  <c r="I77" i="4"/>
  <c r="G77" i="4"/>
  <c r="E77" i="4"/>
  <c r="C77" i="4"/>
  <c r="A77" i="4"/>
  <c r="M76" i="4"/>
  <c r="K76" i="4"/>
  <c r="I76" i="4"/>
  <c r="G76" i="4"/>
  <c r="E76" i="4"/>
  <c r="C76" i="4"/>
  <c r="A76" i="4"/>
  <c r="M75" i="4"/>
  <c r="K75" i="4"/>
  <c r="I75" i="4"/>
  <c r="G75" i="4"/>
  <c r="E75" i="4"/>
  <c r="C75" i="4"/>
  <c r="A75" i="4"/>
  <c r="M74" i="4"/>
  <c r="K74" i="4"/>
  <c r="I74" i="4"/>
  <c r="G74" i="4"/>
  <c r="E74" i="4"/>
  <c r="C74" i="4"/>
  <c r="A74" i="4"/>
  <c r="M73" i="4"/>
  <c r="K73" i="4"/>
  <c r="I73" i="4"/>
  <c r="G73" i="4"/>
  <c r="E73" i="4"/>
  <c r="C73" i="4"/>
  <c r="A73" i="4"/>
  <c r="M72" i="4"/>
  <c r="K72" i="4"/>
  <c r="I72" i="4"/>
  <c r="G72" i="4"/>
  <c r="E72" i="4"/>
  <c r="C72" i="4"/>
  <c r="A72" i="4"/>
  <c r="M71" i="4"/>
  <c r="K71" i="4"/>
  <c r="I71" i="4"/>
  <c r="G71" i="4"/>
  <c r="E71" i="4"/>
  <c r="C71" i="4"/>
  <c r="A71" i="4"/>
  <c r="M70" i="4"/>
  <c r="K70" i="4"/>
  <c r="I70" i="4"/>
  <c r="G70" i="4"/>
  <c r="E70" i="4"/>
  <c r="C70" i="4"/>
  <c r="A70" i="4"/>
  <c r="M69" i="4"/>
  <c r="K69" i="4"/>
  <c r="I69" i="4"/>
  <c r="G69" i="4"/>
  <c r="E69" i="4"/>
  <c r="C69" i="4"/>
  <c r="A69" i="4"/>
  <c r="K66" i="4"/>
  <c r="K65" i="4"/>
  <c r="K64" i="4"/>
  <c r="K63" i="4"/>
  <c r="M92" i="2"/>
  <c r="M91" i="2"/>
  <c r="M90" i="2"/>
  <c r="M89" i="2"/>
  <c r="M88" i="2"/>
  <c r="M87" i="2"/>
  <c r="M86" i="2"/>
  <c r="M85" i="2"/>
  <c r="M84" i="2"/>
  <c r="M83" i="2"/>
  <c r="M82" i="2"/>
  <c r="M81" i="2"/>
  <c r="M80" i="2"/>
  <c r="M79" i="2"/>
  <c r="K92" i="2"/>
  <c r="K91" i="2"/>
  <c r="K90" i="2"/>
  <c r="K89" i="2"/>
  <c r="K88" i="2"/>
  <c r="K87" i="2"/>
  <c r="K86" i="2"/>
  <c r="K85" i="2"/>
  <c r="K84" i="2"/>
  <c r="K83" i="2"/>
  <c r="K82" i="2"/>
  <c r="K81" i="2"/>
  <c r="K80" i="2"/>
  <c r="K79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E92" i="2"/>
  <c r="E91" i="2"/>
  <c r="E90" i="2"/>
  <c r="E89" i="2"/>
  <c r="E88" i="2"/>
  <c r="E87" i="2"/>
  <c r="E86" i="2"/>
  <c r="E85" i="2"/>
  <c r="E84" i="2"/>
  <c r="E83" i="2"/>
  <c r="E82" i="2"/>
  <c r="E81" i="2"/>
  <c r="E80" i="2"/>
  <c r="E79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A81" i="2"/>
  <c r="A82" i="2"/>
  <c r="A83" i="2"/>
  <c r="A84" i="2"/>
  <c r="A85" i="2"/>
  <c r="A86" i="2"/>
  <c r="A87" i="2"/>
  <c r="A88" i="2"/>
  <c r="A89" i="2"/>
  <c r="A90" i="2"/>
  <c r="A91" i="2"/>
  <c r="A92" i="2"/>
  <c r="A80" i="2"/>
  <c r="A79" i="2"/>
  <c r="A64" i="2"/>
  <c r="A63" i="2"/>
  <c r="C55" i="1"/>
  <c r="C66" i="1"/>
  <c r="C61" i="1"/>
  <c r="C63" i="1"/>
  <c r="E65" i="1"/>
  <c r="M54" i="1"/>
  <c r="K68" i="1"/>
  <c r="K67" i="1"/>
  <c r="K66" i="1"/>
  <c r="K65" i="1"/>
  <c r="K64" i="1"/>
  <c r="K63" i="1"/>
  <c r="K62" i="1"/>
  <c r="K61" i="1"/>
  <c r="K60" i="1"/>
  <c r="K59" i="1"/>
  <c r="I68" i="1"/>
  <c r="I67" i="1"/>
  <c r="I66" i="1"/>
  <c r="I65" i="1"/>
  <c r="I64" i="1"/>
  <c r="I63" i="1"/>
  <c r="I62" i="1"/>
  <c r="I61" i="1"/>
  <c r="I60" i="1"/>
  <c r="I59" i="1"/>
  <c r="G68" i="1"/>
  <c r="G67" i="1"/>
  <c r="G66" i="1"/>
  <c r="G65" i="1"/>
  <c r="G64" i="1"/>
  <c r="G63" i="1"/>
  <c r="G62" i="1"/>
  <c r="G61" i="1"/>
  <c r="G60" i="1"/>
  <c r="G59" i="1"/>
  <c r="E68" i="1"/>
  <c r="E67" i="1"/>
  <c r="E66" i="1"/>
  <c r="E64" i="1"/>
  <c r="E63" i="1"/>
  <c r="E62" i="1"/>
  <c r="E61" i="1"/>
  <c r="E60" i="1"/>
  <c r="E59" i="1"/>
  <c r="C59" i="1"/>
  <c r="C68" i="1"/>
  <c r="C67" i="1"/>
  <c r="C65" i="1"/>
  <c r="C64" i="1"/>
  <c r="C62" i="1"/>
  <c r="C60" i="1"/>
  <c r="A68" i="1"/>
  <c r="A67" i="1"/>
  <c r="A66" i="1"/>
  <c r="A65" i="1"/>
  <c r="A64" i="1"/>
  <c r="A63" i="1"/>
  <c r="A62" i="1"/>
  <c r="A61" i="1"/>
  <c r="A60" i="1"/>
  <c r="A59" i="1"/>
  <c r="A55" i="1"/>
  <c r="A49" i="1"/>
  <c r="M49" i="1"/>
  <c r="M50" i="1"/>
  <c r="M51" i="1"/>
  <c r="M52" i="1"/>
  <c r="M55" i="1"/>
  <c r="M56" i="1"/>
  <c r="K26" i="1"/>
  <c r="K27" i="1"/>
  <c r="K28" i="1"/>
  <c r="K48" i="1" s="1"/>
  <c r="K29" i="1"/>
  <c r="K30" i="1"/>
  <c r="K31" i="1"/>
  <c r="K32" i="1"/>
  <c r="K50" i="1" s="1"/>
  <c r="K33" i="1"/>
  <c r="K51" i="1" s="1"/>
  <c r="K36" i="1"/>
  <c r="K52" i="1" s="1"/>
  <c r="K37" i="1"/>
  <c r="K38" i="1"/>
  <c r="K39" i="1"/>
  <c r="K40" i="1"/>
  <c r="K41" i="1"/>
  <c r="K42" i="1"/>
  <c r="K43" i="1"/>
  <c r="K44" i="1"/>
  <c r="K25" i="1"/>
  <c r="I26" i="1"/>
  <c r="I27" i="1"/>
  <c r="I28" i="1"/>
  <c r="I48" i="1" s="1"/>
  <c r="I29" i="1"/>
  <c r="I30" i="1"/>
  <c r="I31" i="1"/>
  <c r="I32" i="1"/>
  <c r="I33" i="1"/>
  <c r="I51" i="1" s="1"/>
  <c r="I36" i="1"/>
  <c r="I52" i="1" s="1"/>
  <c r="I37" i="1"/>
  <c r="I38" i="1"/>
  <c r="I39" i="1"/>
  <c r="I40" i="1"/>
  <c r="I54" i="1" s="1"/>
  <c r="I41" i="1"/>
  <c r="I42" i="1"/>
  <c r="I43" i="1"/>
  <c r="I56" i="1" s="1"/>
  <c r="I44" i="1"/>
  <c r="I25" i="1"/>
  <c r="I47" i="1" s="1"/>
  <c r="G26" i="1"/>
  <c r="G27" i="1"/>
  <c r="G28" i="1"/>
  <c r="G48" i="1" s="1"/>
  <c r="G29" i="1"/>
  <c r="G30" i="1"/>
  <c r="G32" i="1"/>
  <c r="G50" i="1" s="1"/>
  <c r="G33" i="1"/>
  <c r="G34" i="1"/>
  <c r="G36" i="1"/>
  <c r="G52" i="1" s="1"/>
  <c r="G38" i="1"/>
  <c r="G53" i="1" s="1"/>
  <c r="G40" i="1"/>
  <c r="G41" i="1"/>
  <c r="G42" i="1"/>
  <c r="G43" i="1"/>
  <c r="G44" i="1"/>
  <c r="G25" i="1"/>
  <c r="E26" i="1"/>
  <c r="E27" i="1"/>
  <c r="E28" i="1"/>
  <c r="E29" i="1"/>
  <c r="E30" i="1"/>
  <c r="E49" i="1" s="1"/>
  <c r="E31" i="1"/>
  <c r="E50" i="1" s="1"/>
  <c r="E32" i="1"/>
  <c r="E33" i="1"/>
  <c r="E51" i="1" s="1"/>
  <c r="E36" i="1"/>
  <c r="E52" i="1" s="1"/>
  <c r="E37" i="1"/>
  <c r="E38" i="1"/>
  <c r="E39" i="1"/>
  <c r="E40" i="1"/>
  <c r="E54" i="1" s="1"/>
  <c r="E41" i="1"/>
  <c r="E55" i="1" s="1"/>
  <c r="E42" i="1"/>
  <c r="E43" i="1"/>
  <c r="E44" i="1"/>
  <c r="E25" i="1"/>
  <c r="E47" i="1" s="1"/>
  <c r="C26" i="1"/>
  <c r="C27" i="1"/>
  <c r="C28" i="1"/>
  <c r="C29" i="1"/>
  <c r="C49" i="1" s="1"/>
  <c r="C30" i="1"/>
  <c r="C32" i="1"/>
  <c r="C50" i="1" s="1"/>
  <c r="C33" i="1"/>
  <c r="C34" i="1"/>
  <c r="C36" i="1"/>
  <c r="C52" i="1" s="1"/>
  <c r="C38" i="1"/>
  <c r="C53" i="1" s="1"/>
  <c r="C39" i="1"/>
  <c r="C54" i="1" s="1"/>
  <c r="C40" i="1"/>
  <c r="C41" i="1"/>
  <c r="C42" i="1"/>
  <c r="C43" i="1"/>
  <c r="C44" i="1"/>
  <c r="C25" i="1"/>
  <c r="C47" i="1" s="1"/>
  <c r="A26" i="1"/>
  <c r="A27" i="1"/>
  <c r="A48" i="1" s="1"/>
  <c r="A28" i="1"/>
  <c r="A29" i="1"/>
  <c r="A30" i="1"/>
  <c r="A32" i="1"/>
  <c r="A50" i="1" s="1"/>
  <c r="A33" i="1"/>
  <c r="A51" i="1" s="1"/>
  <c r="A34" i="1"/>
  <c r="A36" i="1"/>
  <c r="A52" i="1" s="1"/>
  <c r="A37" i="1"/>
  <c r="A53" i="1" s="1"/>
  <c r="A38" i="1"/>
  <c r="A39" i="1"/>
  <c r="A40" i="1"/>
  <c r="A41" i="1"/>
  <c r="A42" i="1"/>
  <c r="A43" i="1"/>
  <c r="A56" i="1" s="1"/>
  <c r="A44" i="1"/>
  <c r="A25" i="1"/>
  <c r="A47" i="1" s="1"/>
  <c r="A3" i="1"/>
  <c r="M34" i="2"/>
  <c r="M35" i="2"/>
  <c r="M36" i="2"/>
  <c r="M37" i="2"/>
  <c r="M38" i="2"/>
  <c r="M39" i="2"/>
  <c r="M40" i="2"/>
  <c r="M41" i="2"/>
  <c r="M42" i="2"/>
  <c r="M44" i="2"/>
  <c r="M71" i="2" s="1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33" i="2"/>
  <c r="K34" i="2"/>
  <c r="K36" i="2"/>
  <c r="K75" i="2" s="1"/>
  <c r="K37" i="2"/>
  <c r="K38" i="2"/>
  <c r="K39" i="2"/>
  <c r="K40" i="2"/>
  <c r="K41" i="2"/>
  <c r="K42" i="2"/>
  <c r="K44" i="2"/>
  <c r="K71" i="2" s="1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3" i="2" s="1"/>
  <c r="K33" i="2"/>
  <c r="K76" i="2" s="1"/>
  <c r="I34" i="2"/>
  <c r="I35" i="2"/>
  <c r="I36" i="2"/>
  <c r="I37" i="2"/>
  <c r="I38" i="2"/>
  <c r="I39" i="2"/>
  <c r="I40" i="2"/>
  <c r="I42" i="2"/>
  <c r="I72" i="2" s="1"/>
  <c r="I44" i="2"/>
  <c r="I45" i="2"/>
  <c r="I46" i="2"/>
  <c r="I47" i="2"/>
  <c r="I48" i="2"/>
  <c r="I49" i="2"/>
  <c r="I50" i="2"/>
  <c r="I51" i="2"/>
  <c r="I52" i="2"/>
  <c r="I54" i="2"/>
  <c r="I66" i="2" s="1"/>
  <c r="I55" i="2"/>
  <c r="I65" i="2" s="1"/>
  <c r="I57" i="2"/>
  <c r="I58" i="2"/>
  <c r="I59" i="2"/>
  <c r="I60" i="2"/>
  <c r="I33" i="2"/>
  <c r="G34" i="2"/>
  <c r="G35" i="2"/>
  <c r="G36" i="2"/>
  <c r="G37" i="2"/>
  <c r="G38" i="2"/>
  <c r="G39" i="2"/>
  <c r="G40" i="2"/>
  <c r="G41" i="2"/>
  <c r="G42" i="2"/>
  <c r="G44" i="2"/>
  <c r="G45" i="2"/>
  <c r="G46" i="2"/>
  <c r="G47" i="2"/>
  <c r="G48" i="2"/>
  <c r="G49" i="2"/>
  <c r="G50" i="2"/>
  <c r="G51" i="2"/>
  <c r="G67" i="2" s="1"/>
  <c r="G54" i="2"/>
  <c r="G66" i="2" s="1"/>
  <c r="G55" i="2"/>
  <c r="G56" i="2"/>
  <c r="G57" i="2"/>
  <c r="G58" i="2"/>
  <c r="G59" i="2"/>
  <c r="G60" i="2"/>
  <c r="G33" i="2"/>
  <c r="G76" i="2" s="1"/>
  <c r="E34" i="2"/>
  <c r="E35" i="2"/>
  <c r="E36" i="2"/>
  <c r="E37" i="2"/>
  <c r="E38" i="2"/>
  <c r="E39" i="2"/>
  <c r="E40" i="2"/>
  <c r="E41" i="2"/>
  <c r="E42" i="2"/>
  <c r="E44" i="2"/>
  <c r="E71" i="2" s="1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33" i="2"/>
  <c r="C42" i="2"/>
  <c r="C44" i="2"/>
  <c r="C71" i="2" s="1"/>
  <c r="C34" i="2"/>
  <c r="C35" i="2"/>
  <c r="C36" i="2"/>
  <c r="C37" i="2"/>
  <c r="C38" i="2"/>
  <c r="C39" i="2"/>
  <c r="C40" i="2"/>
  <c r="C41" i="2"/>
  <c r="C72" i="2" s="1"/>
  <c r="C45" i="2"/>
  <c r="C46" i="2"/>
  <c r="C47" i="2"/>
  <c r="C48" i="2"/>
  <c r="C49" i="2"/>
  <c r="C50" i="2"/>
  <c r="C51" i="2"/>
  <c r="C52" i="2"/>
  <c r="C53" i="2"/>
  <c r="C54" i="2"/>
  <c r="C55" i="2"/>
  <c r="C57" i="2"/>
  <c r="C58" i="2"/>
  <c r="C59" i="2"/>
  <c r="C60" i="2"/>
  <c r="C33" i="2"/>
  <c r="C74" i="2" l="1"/>
  <c r="E63" i="2"/>
  <c r="G75" i="2"/>
  <c r="G72" i="2"/>
  <c r="I76" i="2"/>
  <c r="C64" i="2"/>
  <c r="E67" i="2"/>
  <c r="K74" i="2"/>
  <c r="E69" i="2"/>
  <c r="K72" i="2"/>
  <c r="M75" i="2"/>
  <c r="K68" i="2"/>
  <c r="M66" i="2"/>
  <c r="C76" i="2"/>
  <c r="G73" i="2"/>
  <c r="E76" i="2"/>
  <c r="E65" i="2"/>
  <c r="I63" i="2"/>
  <c r="C69" i="2"/>
  <c r="E68" i="2"/>
  <c r="E72" i="2"/>
  <c r="K66" i="2"/>
  <c r="K70" i="2"/>
  <c r="M65" i="2"/>
  <c r="C75" i="2"/>
  <c r="E64" i="2"/>
  <c r="M74" i="2"/>
  <c r="C66" i="2"/>
  <c r="E73" i="2"/>
  <c r="G63" i="2"/>
  <c r="G68" i="2"/>
  <c r="K67" i="2"/>
  <c r="M76" i="2"/>
  <c r="K64" i="2"/>
  <c r="I69" i="2"/>
  <c r="G69" i="2"/>
  <c r="M63" i="2"/>
  <c r="C63" i="2"/>
  <c r="E70" i="2"/>
  <c r="I74" i="2"/>
  <c r="C68" i="2"/>
  <c r="E75" i="2"/>
  <c r="G65" i="2"/>
  <c r="K65" i="2"/>
  <c r="K69" i="2"/>
  <c r="M64" i="2"/>
  <c r="M68" i="2"/>
  <c r="E74" i="2"/>
  <c r="E66" i="2"/>
  <c r="G74" i="2"/>
  <c r="K73" i="2"/>
  <c r="K55" i="1"/>
  <c r="C51" i="1"/>
  <c r="E56" i="1"/>
  <c r="G47" i="1"/>
  <c r="I53" i="1"/>
  <c r="K54" i="1"/>
  <c r="K49" i="1"/>
  <c r="E48" i="1"/>
  <c r="I49" i="1"/>
  <c r="C56" i="1"/>
  <c r="A54" i="1"/>
  <c r="G56" i="1"/>
  <c r="G51" i="1"/>
  <c r="E53" i="1"/>
  <c r="K47" i="1"/>
  <c r="K53" i="1"/>
  <c r="C48" i="1"/>
  <c r="G55" i="1"/>
  <c r="I55" i="1"/>
  <c r="I50" i="1"/>
  <c r="K56" i="1"/>
  <c r="A34" i="2"/>
  <c r="A35" i="2"/>
  <c r="A36" i="2"/>
  <c r="A37" i="2"/>
  <c r="A38" i="2"/>
  <c r="A39" i="2"/>
  <c r="A40" i="2"/>
  <c r="A41" i="2"/>
  <c r="A42" i="2"/>
  <c r="A44" i="2"/>
  <c r="A71" i="2" s="1"/>
  <c r="A45" i="2"/>
  <c r="A46" i="2"/>
  <c r="A47" i="2"/>
  <c r="A48" i="2"/>
  <c r="A49" i="2"/>
  <c r="A50" i="2"/>
  <c r="A51" i="2"/>
  <c r="A67" i="2" s="1"/>
  <c r="A53" i="2"/>
  <c r="A54" i="2"/>
  <c r="A55" i="2"/>
  <c r="A56" i="2"/>
  <c r="A57" i="2"/>
  <c r="A58" i="2"/>
  <c r="A59" i="2"/>
  <c r="A33" i="2"/>
  <c r="A76" i="2" s="1"/>
  <c r="M31" i="3"/>
  <c r="M29" i="3"/>
  <c r="K30" i="3"/>
  <c r="K28" i="3"/>
  <c r="M16" i="3"/>
  <c r="M27" i="3" s="1"/>
  <c r="M17" i="3"/>
  <c r="M28" i="3" s="1"/>
  <c r="M18" i="3"/>
  <c r="M19" i="3"/>
  <c r="M21" i="3"/>
  <c r="M30" i="3" s="1"/>
  <c r="M22" i="3"/>
  <c r="M23" i="3"/>
  <c r="K16" i="3"/>
  <c r="K27" i="3" s="1"/>
  <c r="K17" i="3"/>
  <c r="K18" i="3"/>
  <c r="K19" i="3"/>
  <c r="K29" i="3" s="1"/>
  <c r="K21" i="3"/>
  <c r="K22" i="3"/>
  <c r="K23" i="3"/>
  <c r="K31" i="3" s="1"/>
  <c r="I17" i="3"/>
  <c r="I18" i="3"/>
  <c r="I28" i="3" s="1"/>
  <c r="I19" i="3"/>
  <c r="I29" i="3" s="1"/>
  <c r="I20" i="3"/>
  <c r="I21" i="3"/>
  <c r="I30" i="3" s="1"/>
  <c r="I22" i="3"/>
  <c r="I23" i="3"/>
  <c r="I31" i="3" s="1"/>
  <c r="I24" i="3"/>
  <c r="I15" i="3"/>
  <c r="I27" i="3" s="1"/>
  <c r="A69" i="2" l="1"/>
  <c r="A68" i="2"/>
  <c r="A65" i="2"/>
  <c r="A72" i="2"/>
  <c r="A75" i="2"/>
  <c r="A74" i="2"/>
  <c r="A73" i="2"/>
  <c r="G16" i="3"/>
  <c r="G27" i="3" s="1"/>
  <c r="G17" i="3"/>
  <c r="G18" i="3"/>
  <c r="G19" i="3"/>
  <c r="G29" i="3" s="1"/>
  <c r="G20" i="3"/>
  <c r="G21" i="3"/>
  <c r="G30" i="3" s="1"/>
  <c r="G23" i="3"/>
  <c r="G24" i="3"/>
  <c r="E16" i="3"/>
  <c r="E27" i="3" s="1"/>
  <c r="E17" i="3"/>
  <c r="E28" i="3" s="1"/>
  <c r="E18" i="3"/>
  <c r="E19" i="3"/>
  <c r="E29" i="3" s="1"/>
  <c r="E21" i="3"/>
  <c r="E22" i="3"/>
  <c r="E23" i="3"/>
  <c r="E24" i="3"/>
  <c r="C17" i="3"/>
  <c r="C18" i="3"/>
  <c r="C19" i="3"/>
  <c r="C20" i="3"/>
  <c r="C21" i="3"/>
  <c r="C30" i="3" s="1"/>
  <c r="C23" i="3"/>
  <c r="C31" i="3" s="1"/>
  <c r="C24" i="3"/>
  <c r="C15" i="3"/>
  <c r="C27" i="3" s="1"/>
  <c r="A16" i="3"/>
  <c r="A27" i="3" s="1"/>
  <c r="A17" i="3"/>
  <c r="A18" i="3"/>
  <c r="A19" i="3"/>
  <c r="A29" i="3" s="1"/>
  <c r="A20" i="3"/>
  <c r="A21" i="3"/>
  <c r="A30" i="3" s="1"/>
  <c r="A23" i="3"/>
  <c r="A24" i="3"/>
  <c r="E49" i="4"/>
  <c r="A48" i="4"/>
  <c r="A39" i="4"/>
  <c r="A38" i="4"/>
  <c r="M33" i="4"/>
  <c r="M34" i="4"/>
  <c r="M36" i="4"/>
  <c r="M37" i="4"/>
  <c r="M38" i="4"/>
  <c r="M39" i="4"/>
  <c r="M41" i="4"/>
  <c r="M42" i="4"/>
  <c r="M43" i="4"/>
  <c r="M44" i="4"/>
  <c r="M45" i="4"/>
  <c r="M46" i="4"/>
  <c r="M47" i="4"/>
  <c r="M63" i="4" s="1"/>
  <c r="M48" i="4"/>
  <c r="M49" i="4"/>
  <c r="M50" i="4"/>
  <c r="M51" i="4"/>
  <c r="M52" i="4"/>
  <c r="M53" i="4"/>
  <c r="M54" i="4"/>
  <c r="M32" i="4"/>
  <c r="M57" i="4" s="1"/>
  <c r="K33" i="4"/>
  <c r="K34" i="4"/>
  <c r="K58" i="4" s="1"/>
  <c r="K36" i="4"/>
  <c r="K37" i="4"/>
  <c r="K38" i="4"/>
  <c r="K41" i="4"/>
  <c r="K42" i="4"/>
  <c r="K44" i="4"/>
  <c r="K32" i="4"/>
  <c r="K57" i="4" s="1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63" i="4" s="1"/>
  <c r="I48" i="4"/>
  <c r="I50" i="4"/>
  <c r="I51" i="4"/>
  <c r="I52" i="4"/>
  <c r="I53" i="4"/>
  <c r="I54" i="4"/>
  <c r="I32" i="4"/>
  <c r="G33" i="4"/>
  <c r="G34" i="4"/>
  <c r="G35" i="4"/>
  <c r="G36" i="4"/>
  <c r="G37" i="4"/>
  <c r="G38" i="4"/>
  <c r="G40" i="4"/>
  <c r="G41" i="4"/>
  <c r="G42" i="4"/>
  <c r="G44" i="4"/>
  <c r="G45" i="4"/>
  <c r="G46" i="4"/>
  <c r="G47" i="4"/>
  <c r="G48" i="4"/>
  <c r="G49" i="4"/>
  <c r="G51" i="4"/>
  <c r="G52" i="4"/>
  <c r="G53" i="4"/>
  <c r="G32" i="4"/>
  <c r="E33" i="4"/>
  <c r="E34" i="4"/>
  <c r="E58" i="4" s="1"/>
  <c r="E36" i="4"/>
  <c r="E37" i="4"/>
  <c r="E38" i="4"/>
  <c r="E40" i="4"/>
  <c r="E41" i="4"/>
  <c r="E42" i="4"/>
  <c r="E44" i="4"/>
  <c r="E45" i="4"/>
  <c r="E46" i="4"/>
  <c r="E47" i="4"/>
  <c r="E63" i="4" s="1"/>
  <c r="E48" i="4"/>
  <c r="E50" i="4"/>
  <c r="E51" i="4"/>
  <c r="E52" i="4"/>
  <c r="E53" i="4"/>
  <c r="E54" i="4"/>
  <c r="E32" i="4"/>
  <c r="C33" i="4"/>
  <c r="C34" i="4"/>
  <c r="C35" i="4"/>
  <c r="C36" i="4"/>
  <c r="C37" i="4"/>
  <c r="C39" i="4"/>
  <c r="C40" i="4"/>
  <c r="C41" i="4"/>
  <c r="C43" i="4"/>
  <c r="C46" i="4"/>
  <c r="C47" i="4"/>
  <c r="C63" i="4" s="1"/>
  <c r="C49" i="4"/>
  <c r="C50" i="4"/>
  <c r="C51" i="4"/>
  <c r="C52" i="4"/>
  <c r="C53" i="4"/>
  <c r="C54" i="4"/>
  <c r="C32" i="4"/>
  <c r="C57" i="4" s="1"/>
  <c r="A33" i="4"/>
  <c r="A34" i="4"/>
  <c r="A35" i="4"/>
  <c r="A36" i="4"/>
  <c r="A37" i="4"/>
  <c r="A40" i="4"/>
  <c r="A41" i="4"/>
  <c r="A42" i="4"/>
  <c r="A43" i="4"/>
  <c r="A46" i="4"/>
  <c r="A47" i="4"/>
  <c r="A63" i="4" s="1"/>
  <c r="A49" i="4"/>
  <c r="A52" i="4"/>
  <c r="A65" i="4" s="1"/>
  <c r="A53" i="4"/>
  <c r="A54" i="4"/>
  <c r="A32" i="4"/>
  <c r="M21" i="6"/>
  <c r="K21" i="6"/>
  <c r="G21" i="6"/>
  <c r="E21" i="6"/>
  <c r="C21" i="6"/>
  <c r="A21" i="6"/>
  <c r="M20" i="6"/>
  <c r="K20" i="6"/>
  <c r="I20" i="6"/>
  <c r="G20" i="6"/>
  <c r="E20" i="6"/>
  <c r="C20" i="6"/>
  <c r="A20" i="6"/>
  <c r="M19" i="6"/>
  <c r="K19" i="6"/>
  <c r="I19" i="6"/>
  <c r="G19" i="6"/>
  <c r="E19" i="6"/>
  <c r="C19" i="6"/>
  <c r="A19" i="6"/>
  <c r="M18" i="6"/>
  <c r="K18" i="6"/>
  <c r="I18" i="6"/>
  <c r="G18" i="6"/>
  <c r="E18" i="6"/>
  <c r="C18" i="6"/>
  <c r="A18" i="6"/>
  <c r="M17" i="6"/>
  <c r="K17" i="6"/>
  <c r="I17" i="6"/>
  <c r="G17" i="6"/>
  <c r="E17" i="6"/>
  <c r="C17" i="6"/>
  <c r="A17" i="6"/>
  <c r="M7" i="6"/>
  <c r="K7" i="6"/>
  <c r="I7" i="6"/>
  <c r="G7" i="6"/>
  <c r="E7" i="6"/>
  <c r="C7" i="6"/>
  <c r="A7" i="6"/>
  <c r="M6" i="6"/>
  <c r="K6" i="6"/>
  <c r="I6" i="6"/>
  <c r="G6" i="6"/>
  <c r="E6" i="6"/>
  <c r="C6" i="6"/>
  <c r="A6" i="6"/>
  <c r="M5" i="6"/>
  <c r="K5" i="6"/>
  <c r="I5" i="6"/>
  <c r="G5" i="6"/>
  <c r="E5" i="6"/>
  <c r="C5" i="6"/>
  <c r="A5" i="6"/>
  <c r="M4" i="6"/>
  <c r="K4" i="6"/>
  <c r="I4" i="6"/>
  <c r="G4" i="6"/>
  <c r="E4" i="6"/>
  <c r="C4" i="6"/>
  <c r="A4" i="6"/>
  <c r="M3" i="6"/>
  <c r="K3" i="6"/>
  <c r="I3" i="6"/>
  <c r="G3" i="6"/>
  <c r="E3" i="6"/>
  <c r="C3" i="6"/>
  <c r="A3" i="6"/>
  <c r="A57" i="4" l="1"/>
  <c r="C58" i="4"/>
  <c r="K62" i="4"/>
  <c r="M60" i="4"/>
  <c r="E64" i="4"/>
  <c r="I57" i="4"/>
  <c r="A64" i="4"/>
  <c r="A59" i="4"/>
  <c r="C65" i="4"/>
  <c r="C60" i="4"/>
  <c r="E66" i="4"/>
  <c r="G63" i="4"/>
  <c r="M65" i="4"/>
  <c r="I64" i="4"/>
  <c r="G66" i="4"/>
  <c r="C61" i="4"/>
  <c r="I66" i="4"/>
  <c r="I59" i="4"/>
  <c r="E62" i="4"/>
  <c r="M62" i="4"/>
  <c r="A58" i="4"/>
  <c r="C64" i="4"/>
  <c r="C59" i="4"/>
  <c r="E65" i="4"/>
  <c r="M64" i="4"/>
  <c r="M61" i="4"/>
  <c r="I62" i="4"/>
  <c r="G65" i="4"/>
  <c r="A66" i="4"/>
  <c r="A61" i="4"/>
  <c r="C66" i="4"/>
  <c r="E57" i="4"/>
  <c r="E59" i="4"/>
  <c r="G61" i="4"/>
  <c r="K61" i="4"/>
  <c r="M66" i="4"/>
  <c r="M59" i="4"/>
  <c r="C62" i="4"/>
  <c r="G57" i="4"/>
  <c r="G59" i="4"/>
  <c r="I65" i="4"/>
  <c r="I58" i="4"/>
  <c r="K59" i="4"/>
  <c r="A60" i="4"/>
  <c r="A62" i="4"/>
  <c r="E61" i="4"/>
  <c r="G62" i="4"/>
  <c r="G58" i="4"/>
  <c r="I61" i="4"/>
  <c r="E31" i="3"/>
  <c r="A31" i="3"/>
  <c r="C29" i="3"/>
  <c r="E30" i="3"/>
  <c r="G31" i="3"/>
  <c r="A28" i="3"/>
  <c r="G28" i="3"/>
  <c r="C28" i="3"/>
</calcChain>
</file>

<file path=xl/sharedStrings.xml><?xml version="1.0" encoding="utf-8"?>
<sst xmlns="http://schemas.openxmlformats.org/spreadsheetml/2006/main" count="466" uniqueCount="22">
  <si>
    <t>DMP</t>
  </si>
  <si>
    <t>DMTP</t>
  </si>
  <si>
    <t>DMDTP</t>
  </si>
  <si>
    <t>DEP</t>
  </si>
  <si>
    <t>DETP</t>
  </si>
  <si>
    <t>DEDTP</t>
  </si>
  <si>
    <t>Area</t>
  </si>
  <si>
    <t>pH</t>
  </si>
  <si>
    <t>area</t>
  </si>
  <si>
    <t>DBP</t>
  </si>
  <si>
    <t xml:space="preserve">Area </t>
  </si>
  <si>
    <t>Compuesto</t>
  </si>
  <si>
    <t>Tiempo</t>
  </si>
  <si>
    <t>Voltaje</t>
  </si>
  <si>
    <t>1-Heptanol</t>
  </si>
  <si>
    <t>1-Octanol</t>
  </si>
  <si>
    <t>1-Nonanol</t>
  </si>
  <si>
    <t>1-Decanol</t>
  </si>
  <si>
    <t>1-Undecanol</t>
  </si>
  <si>
    <t>Area/PI</t>
  </si>
  <si>
    <t>Factor</t>
  </si>
  <si>
    <t>STDDEV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</si>
</sst>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4" borderId="0" xfId="0" applyFill="1"/>
    <xf numFmtId="3" fontId="0" fillId="0" borderId="0" xfId="0" applyNumberFormat="1"/>
    <xf numFmtId="0" fontId="0" fillId="8" borderId="0" xfId="0" applyFill="1"/>
    <xf numFmtId="0" fontId="2" fillId="2" borderId="0" xfId="0" applyFont="1" applyFill="1"/>
    <xf numFmtId="0" fontId="2" fillId="3" borderId="0" xfId="0" applyFont="1" applyFill="1"/>
    <xf numFmtId="0" fontId="2" fillId="4" borderId="0" xfId="0" applyFont="1" applyFill="1"/>
    <xf numFmtId="0" fontId="2" fillId="5" borderId="0" xfId="0" applyFont="1" applyFill="1"/>
    <xf numFmtId="0" fontId="2" fillId="6" borderId="0" xfId="0" applyFont="1" applyFill="1"/>
    <xf numFmtId="0" fontId="2" fillId="7" borderId="0" xfId="0" applyFont="1" applyFill="1"/>
    <xf numFmtId="0" fontId="2" fillId="9" borderId="0" xfId="0" applyFont="1" applyFill="1"/>
    <xf numFmtId="0" fontId="2" fillId="0" borderId="0" xfId="0" applyFont="1"/>
    <xf numFmtId="2" fontId="0" fillId="0" borderId="0" xfId="0" applyNumberFormat="1"/>
    <xf numFmtId="0" fontId="2" fillId="8" borderId="0" xfId="0" applyFont="1" applyFill="1"/>
    <xf numFmtId="0" fontId="0" fillId="9" borderId="0" xfId="0" applyFill="1"/>
    <xf numFmtId="2" fontId="0" fillId="10" borderId="0" xfId="0" applyNumberFormat="1" applyFill="1"/>
    <xf numFmtId="0" fontId="0" fillId="10" borderId="0" xfId="0" applyFill="1"/>
    <xf numFmtId="2" fontId="1" fillId="0" borderId="0" xfId="0" applyNumberFormat="1" applyFont="1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EFE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DEDTP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'1'!$L$25:$L$44</c:f>
              <c:numCache>
                <c:formatCode>General</c:formatCode>
                <c:ptCount val="20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3</c:v>
                </c:pt>
                <c:pt idx="4">
                  <c:v>4</c:v>
                </c:pt>
                <c:pt idx="5">
                  <c:v>4</c:v>
                </c:pt>
                <c:pt idx="6">
                  <c:v>6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8</c:v>
                </c:pt>
                <c:pt idx="11">
                  <c:v>8</c:v>
                </c:pt>
                <c:pt idx="12">
                  <c:v>9</c:v>
                </c:pt>
                <c:pt idx="13">
                  <c:v>9</c:v>
                </c:pt>
                <c:pt idx="14">
                  <c:v>10</c:v>
                </c:pt>
                <c:pt idx="15">
                  <c:v>10</c:v>
                </c:pt>
                <c:pt idx="16">
                  <c:v>11</c:v>
                </c:pt>
                <c:pt idx="17">
                  <c:v>11</c:v>
                </c:pt>
                <c:pt idx="18">
                  <c:v>12</c:v>
                </c:pt>
                <c:pt idx="19">
                  <c:v>12</c:v>
                </c:pt>
              </c:numCache>
            </c:numRef>
          </c:xVal>
          <c:yVal>
            <c:numRef>
              <c:f>'1'!$K$25:$K$44</c:f>
              <c:numCache>
                <c:formatCode>0.00</c:formatCode>
                <c:ptCount val="20"/>
                <c:pt idx="0">
                  <c:v>2.5891479719012008E-2</c:v>
                </c:pt>
                <c:pt idx="1">
                  <c:v>2.7783616587355536E-2</c:v>
                </c:pt>
                <c:pt idx="2">
                  <c:v>1.0303444368910038E-2</c:v>
                </c:pt>
                <c:pt idx="3">
                  <c:v>5.8031044640833897E-3</c:v>
                </c:pt>
                <c:pt idx="4">
                  <c:v>6.9820779515069112E-2</c:v>
                </c:pt>
                <c:pt idx="5">
                  <c:v>0.18532270564242012</c:v>
                </c:pt>
                <c:pt idx="6">
                  <c:v>2.5191275776116018E-2</c:v>
                </c:pt>
                <c:pt idx="7">
                  <c:v>-2.3997280761386807E-5</c:v>
                </c:pt>
                <c:pt idx="8">
                  <c:v>1661.3680929299796</c:v>
                </c:pt>
                <c:pt idx="11">
                  <c:v>621.17293090867895</c:v>
                </c:pt>
                <c:pt idx="12">
                  <c:v>197.24414436891001</c:v>
                </c:pt>
                <c:pt idx="13">
                  <c:v>96.100886947654629</c:v>
                </c:pt>
                <c:pt idx="14">
                  <c:v>2.8384115114434623E-2</c:v>
                </c:pt>
                <c:pt idx="15">
                  <c:v>0.62992048493088593</c:v>
                </c:pt>
                <c:pt idx="16">
                  <c:v>1.2901450260593699E-2</c:v>
                </c:pt>
                <c:pt idx="17">
                  <c:v>1.327647858599592E-2</c:v>
                </c:pt>
                <c:pt idx="18">
                  <c:v>0.85611241785633352</c:v>
                </c:pt>
                <c:pt idx="19">
                  <c:v>8.1578087468842056E-2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622-469F-8CF4-F6C600011F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0698392"/>
        <c:axId val="300696040"/>
      </c:scatterChart>
      <c:valAx>
        <c:axId val="300698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00696040"/>
        <c:crosses val="autoZero"/>
        <c:crossBetween val="midCat"/>
      </c:valAx>
      <c:valAx>
        <c:axId val="300696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00698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DMDTP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'3'!$F$15:$F$25</c:f>
              <c:numCache>
                <c:formatCode>General</c:formatCode>
                <c:ptCount val="11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</c:numCache>
            </c:numRef>
          </c:xVal>
          <c:yVal>
            <c:numRef>
              <c:f>'3'!$E$15:$E$24</c:f>
              <c:numCache>
                <c:formatCode>0.00</c:formatCode>
                <c:ptCount val="10"/>
                <c:pt idx="1">
                  <c:v>298.38342063749326</c:v>
                </c:pt>
                <c:pt idx="2">
                  <c:v>424.86268806050782</c:v>
                </c:pt>
                <c:pt idx="3">
                  <c:v>492.904996002161</c:v>
                </c:pt>
                <c:pt idx="4">
                  <c:v>425.99788633171255</c:v>
                </c:pt>
                <c:pt idx="6">
                  <c:v>235.98920777957861</c:v>
                </c:pt>
                <c:pt idx="7">
                  <c:v>242.8799090221502</c:v>
                </c:pt>
                <c:pt idx="8">
                  <c:v>159.0235805510535</c:v>
                </c:pt>
                <c:pt idx="9">
                  <c:v>49.202685899513781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A1B5-4DA5-9D2B-A4808E6C0D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720512"/>
        <c:axId val="301719336"/>
      </c:scatterChart>
      <c:valAx>
        <c:axId val="301720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01719336"/>
        <c:crosses val="autoZero"/>
        <c:crossBetween val="midCat"/>
      </c:valAx>
      <c:valAx>
        <c:axId val="301719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0172051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DEDTP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'3'!$L$15:$L$24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3</c:v>
                </c:pt>
                <c:pt idx="6">
                  <c:v>4</c:v>
                </c:pt>
                <c:pt idx="7">
                  <c:v>4</c:v>
                </c:pt>
                <c:pt idx="8">
                  <c:v>5</c:v>
                </c:pt>
                <c:pt idx="9">
                  <c:v>5</c:v>
                </c:pt>
              </c:numCache>
            </c:numRef>
          </c:xVal>
          <c:yVal>
            <c:numRef>
              <c:f>'3'!$K$15:$K$24</c:f>
              <c:numCache>
                <c:formatCode>0.00</c:formatCode>
                <c:ptCount val="10"/>
                <c:pt idx="1">
                  <c:v>235.57495467935641</c:v>
                </c:pt>
                <c:pt idx="2">
                  <c:v>647.34701450260593</c:v>
                </c:pt>
                <c:pt idx="3">
                  <c:v>739.80219238613176</c:v>
                </c:pt>
                <c:pt idx="4">
                  <c:v>743.53866417403128</c:v>
                </c:pt>
                <c:pt idx="6">
                  <c:v>509.76265578971226</c:v>
                </c:pt>
                <c:pt idx="7">
                  <c:v>305.70721164740536</c:v>
                </c:pt>
                <c:pt idx="8">
                  <c:v>470.90419215952863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D07-427D-B1D4-362E2C2783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514216"/>
        <c:axId val="301517744"/>
      </c:scatterChart>
      <c:valAx>
        <c:axId val="301514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01517744"/>
        <c:crosses val="autoZero"/>
        <c:crossBetween val="midCat"/>
      </c:valAx>
      <c:valAx>
        <c:axId val="30151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01514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285749</xdr:colOff>
      <xdr:row>29</xdr:row>
      <xdr:rowOff>167053</xdr:rowOff>
    </xdr:from>
    <xdr:to>
      <xdr:col>26</xdr:col>
      <xdr:colOff>285749</xdr:colOff>
      <xdr:row>44</xdr:row>
      <xdr:rowOff>52753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534866</xdr:colOff>
      <xdr:row>0</xdr:row>
      <xdr:rowOff>64478</xdr:rowOff>
    </xdr:from>
    <xdr:to>
      <xdr:col>32</xdr:col>
      <xdr:colOff>534866</xdr:colOff>
      <xdr:row>14</xdr:row>
      <xdr:rowOff>140678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622787</xdr:colOff>
      <xdr:row>15</xdr:row>
      <xdr:rowOff>79130</xdr:rowOff>
    </xdr:from>
    <xdr:to>
      <xdr:col>32</xdr:col>
      <xdr:colOff>622787</xdr:colOff>
      <xdr:row>29</xdr:row>
      <xdr:rowOff>155330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TFM\JuanMa_2023\Datos%20Muestras%2020_09_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MP"/>
      <sheetName val="DMTP"/>
      <sheetName val="DMDTP"/>
      <sheetName val="DEP"/>
      <sheetName val="DETP"/>
      <sheetName val="DEDTP"/>
      <sheetName val="DBP"/>
      <sheetName val="Tiempo"/>
      <sheetName val="Rectas de calibrado"/>
    </sheetNames>
    <sheetDataSet>
      <sheetData sheetId="0">
        <row r="10">
          <cell r="F10">
            <v>1</v>
          </cell>
          <cell r="G10">
            <v>747.154</v>
          </cell>
        </row>
        <row r="11">
          <cell r="F11">
            <v>5</v>
          </cell>
          <cell r="G11">
            <v>1451.3340000000001</v>
          </cell>
        </row>
        <row r="12">
          <cell r="F12">
            <v>10</v>
          </cell>
          <cell r="G12">
            <v>2818.0650000000001</v>
          </cell>
        </row>
        <row r="13">
          <cell r="F13">
            <v>25</v>
          </cell>
          <cell r="G13">
            <v>7069.2079999999996</v>
          </cell>
        </row>
        <row r="14">
          <cell r="F14">
            <v>50</v>
          </cell>
          <cell r="G14">
            <v>19223.123</v>
          </cell>
        </row>
        <row r="25">
          <cell r="O25">
            <v>116.52022582574132</v>
          </cell>
        </row>
        <row r="26">
          <cell r="O26">
            <v>7.3017292292830822</v>
          </cell>
        </row>
        <row r="27">
          <cell r="O27">
            <v>7.8700991092839576</v>
          </cell>
        </row>
        <row r="28">
          <cell r="O28">
            <v>6.3333659541851715</v>
          </cell>
        </row>
        <row r="29">
          <cell r="O29">
            <v>4.4566147322432457</v>
          </cell>
        </row>
      </sheetData>
      <sheetData sheetId="1">
        <row r="10">
          <cell r="F10">
            <v>1</v>
          </cell>
          <cell r="G10">
            <v>157.387</v>
          </cell>
        </row>
        <row r="11">
          <cell r="F11">
            <v>5</v>
          </cell>
          <cell r="G11">
            <v>2838.7350000000001</v>
          </cell>
        </row>
        <row r="12">
          <cell r="F12">
            <v>10</v>
          </cell>
          <cell r="G12">
            <v>4851.3909999999996</v>
          </cell>
        </row>
        <row r="13">
          <cell r="F13">
            <v>25</v>
          </cell>
          <cell r="G13">
            <v>16199.07</v>
          </cell>
        </row>
        <row r="14">
          <cell r="F14">
            <v>50</v>
          </cell>
          <cell r="G14">
            <v>31798.078000000001</v>
          </cell>
        </row>
        <row r="25">
          <cell r="O25">
            <v>855.0145625945338</v>
          </cell>
        </row>
        <row r="26">
          <cell r="O26">
            <v>90.987274670568908</v>
          </cell>
        </row>
        <row r="27">
          <cell r="O27">
            <v>98.027936501433317</v>
          </cell>
        </row>
        <row r="28">
          <cell r="O28">
            <v>53.510579257936655</v>
          </cell>
        </row>
        <row r="29">
          <cell r="O29">
            <v>8.7610565710430794</v>
          </cell>
        </row>
      </sheetData>
      <sheetData sheetId="2">
        <row r="25">
          <cell r="O25">
            <v>290.98508565197517</v>
          </cell>
        </row>
        <row r="26">
          <cell r="O26">
            <v>46.831633275230082</v>
          </cell>
        </row>
        <row r="27">
          <cell r="O27">
            <v>52.521420331678733</v>
          </cell>
        </row>
        <row r="28">
          <cell r="O28">
            <v>28.374478329441981</v>
          </cell>
        </row>
        <row r="29">
          <cell r="O29">
            <v>2.9030245109062291</v>
          </cell>
        </row>
      </sheetData>
      <sheetData sheetId="3">
        <row r="25">
          <cell r="O25">
            <v>1847.7256322769003</v>
          </cell>
        </row>
        <row r="26">
          <cell r="O26">
            <v>332.53295625996782</v>
          </cell>
        </row>
        <row r="27">
          <cell r="O27">
            <v>345.14062353963925</v>
          </cell>
        </row>
        <row r="28">
          <cell r="O28">
            <v>262.73329991274449</v>
          </cell>
        </row>
        <row r="29">
          <cell r="O29">
            <v>47.170790259886282</v>
          </cell>
        </row>
      </sheetData>
      <sheetData sheetId="4">
        <row r="25">
          <cell r="O25">
            <v>49124.472369763273</v>
          </cell>
        </row>
        <row r="26">
          <cell r="O26">
            <v>5545.4227549549159</v>
          </cell>
        </row>
        <row r="27">
          <cell r="O27">
            <v>6084.5104774683532</v>
          </cell>
        </row>
        <row r="28">
          <cell r="O28">
            <v>3214.7773721567769</v>
          </cell>
        </row>
        <row r="29">
          <cell r="O29">
            <v>356.09576279353655</v>
          </cell>
        </row>
      </sheetData>
      <sheetData sheetId="5">
        <row r="25">
          <cell r="O25">
            <v>376.34278377712906</v>
          </cell>
        </row>
        <row r="26">
          <cell r="O26">
            <v>45.539684759971401</v>
          </cell>
        </row>
        <row r="27">
          <cell r="O27">
            <v>50.417210267624512</v>
          </cell>
        </row>
        <row r="28">
          <cell r="O28">
            <v>25.364788042332183</v>
          </cell>
        </row>
        <row r="29">
          <cell r="O29">
            <v>2.7564809341771337</v>
          </cell>
        </row>
      </sheetData>
      <sheetData sheetId="6">
        <row r="25">
          <cell r="O25">
            <v>624194.09757641843</v>
          </cell>
        </row>
        <row r="26">
          <cell r="O26">
            <v>39287.778471191072</v>
          </cell>
        </row>
        <row r="27">
          <cell r="O27">
            <v>39839.586611476501</v>
          </cell>
        </row>
        <row r="28">
          <cell r="O28">
            <v>17627.927826680992</v>
          </cell>
        </row>
        <row r="29">
          <cell r="O29">
            <v>2112.9695782068165</v>
          </cell>
        </row>
      </sheetData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09"/>
  <sheetViews>
    <sheetView topLeftCell="A46" zoomScale="80" zoomScaleNormal="80" workbookViewId="0">
      <selection activeCell="D73" sqref="D73"/>
    </sheetView>
  </sheetViews>
  <sheetFormatPr baseColWidth="10" defaultRowHeight="14.4" x14ac:dyDescent="0.3"/>
  <cols>
    <col min="1" max="1" width="14.5546875" customWidth="1"/>
    <col min="3" max="3" width="14.33203125" customWidth="1"/>
    <col min="5" max="5" width="15.88671875" customWidth="1"/>
    <col min="7" max="7" width="15.44140625" customWidth="1"/>
    <col min="9" max="9" width="15.6640625" customWidth="1"/>
    <col min="11" max="11" width="14.5546875" customWidth="1"/>
    <col min="13" max="13" width="16.5546875" customWidth="1"/>
  </cols>
  <sheetData>
    <row r="1" spans="1:28" x14ac:dyDescent="0.3">
      <c r="A1" s="4" t="s">
        <v>0</v>
      </c>
      <c r="B1" s="4"/>
      <c r="C1" s="5" t="s">
        <v>1</v>
      </c>
      <c r="D1" s="5"/>
      <c r="E1" s="6" t="s">
        <v>2</v>
      </c>
      <c r="F1" s="6"/>
      <c r="G1" s="7" t="s">
        <v>3</v>
      </c>
      <c r="H1" s="7"/>
      <c r="I1" s="8" t="s">
        <v>4</v>
      </c>
      <c r="J1" s="8"/>
      <c r="K1" s="9" t="s">
        <v>5</v>
      </c>
      <c r="L1" s="9"/>
      <c r="M1" s="11"/>
      <c r="N1" s="11"/>
    </row>
    <row r="2" spans="1:28" x14ac:dyDescent="0.3">
      <c r="A2" s="19" t="s">
        <v>6</v>
      </c>
      <c r="B2" s="19" t="s">
        <v>7</v>
      </c>
      <c r="C2" s="11" t="s">
        <v>8</v>
      </c>
      <c r="D2" s="11" t="s">
        <v>7</v>
      </c>
      <c r="E2" s="11" t="s">
        <v>6</v>
      </c>
      <c r="F2" s="11" t="s">
        <v>7</v>
      </c>
      <c r="G2" s="11" t="s">
        <v>6</v>
      </c>
      <c r="H2" s="11" t="s">
        <v>7</v>
      </c>
      <c r="I2" s="11" t="s">
        <v>8</v>
      </c>
      <c r="J2" s="11" t="s">
        <v>7</v>
      </c>
      <c r="K2" s="11" t="s">
        <v>6</v>
      </c>
      <c r="L2" s="11" t="s">
        <v>7</v>
      </c>
      <c r="M2" s="11"/>
      <c r="N2" s="11"/>
      <c r="P2" s="20"/>
      <c r="Q2" s="20"/>
    </row>
    <row r="3" spans="1:28" x14ac:dyDescent="0.3">
      <c r="A3" s="2">
        <f>65466191</f>
        <v>65466191</v>
      </c>
      <c r="B3">
        <v>2</v>
      </c>
      <c r="C3" s="2">
        <v>570147</v>
      </c>
      <c r="D3">
        <v>2</v>
      </c>
      <c r="E3" s="2">
        <v>13922</v>
      </c>
      <c r="F3">
        <v>2</v>
      </c>
      <c r="G3" s="2">
        <v>657768563</v>
      </c>
      <c r="H3">
        <v>2</v>
      </c>
      <c r="I3" s="2">
        <v>1055683</v>
      </c>
      <c r="J3">
        <v>2</v>
      </c>
      <c r="K3" s="2">
        <v>22873</v>
      </c>
      <c r="L3">
        <v>2</v>
      </c>
      <c r="M3" s="2"/>
      <c r="P3" s="2"/>
      <c r="R3" s="2"/>
      <c r="T3" s="2"/>
      <c r="V3" s="2"/>
      <c r="X3" s="2"/>
      <c r="Z3" s="2"/>
      <c r="AB3" s="2"/>
    </row>
    <row r="4" spans="1:28" x14ac:dyDescent="0.3">
      <c r="A4" s="2">
        <v>78295539</v>
      </c>
      <c r="B4">
        <v>2</v>
      </c>
      <c r="C4" s="2">
        <v>325502</v>
      </c>
      <c r="D4">
        <v>2</v>
      </c>
      <c r="E4" s="2">
        <v>46025</v>
      </c>
      <c r="F4">
        <v>2</v>
      </c>
      <c r="G4" s="2">
        <v>537359438</v>
      </c>
      <c r="H4">
        <v>2</v>
      </c>
      <c r="I4" s="2">
        <v>15556</v>
      </c>
      <c r="J4">
        <v>2</v>
      </c>
      <c r="K4" s="2">
        <v>24543</v>
      </c>
      <c r="L4">
        <v>2</v>
      </c>
      <c r="M4" s="2"/>
      <c r="P4" s="2"/>
      <c r="R4" s="2"/>
      <c r="T4" s="2"/>
      <c r="V4" s="2"/>
      <c r="X4" s="2"/>
      <c r="Z4" s="2"/>
      <c r="AB4" s="2"/>
    </row>
    <row r="5" spans="1:28" x14ac:dyDescent="0.3">
      <c r="A5" s="2">
        <v>164217578</v>
      </c>
      <c r="B5">
        <v>3</v>
      </c>
      <c r="C5" s="2">
        <v>140203</v>
      </c>
      <c r="D5">
        <v>3</v>
      </c>
      <c r="E5" s="2">
        <v>6262</v>
      </c>
      <c r="F5">
        <v>3</v>
      </c>
      <c r="G5" s="2">
        <v>1115141250</v>
      </c>
      <c r="H5">
        <v>3</v>
      </c>
      <c r="I5" s="2">
        <v>163457</v>
      </c>
      <c r="J5">
        <v>3</v>
      </c>
      <c r="K5" s="2">
        <v>9115</v>
      </c>
      <c r="L5">
        <v>3</v>
      </c>
      <c r="M5" s="2"/>
      <c r="P5" s="2"/>
      <c r="R5" s="2"/>
      <c r="T5" s="2"/>
      <c r="V5" s="2"/>
      <c r="X5" s="2"/>
      <c r="Z5" s="2"/>
      <c r="AB5" s="2"/>
    </row>
    <row r="6" spans="1:28" x14ac:dyDescent="0.3">
      <c r="A6" s="2">
        <v>135013266</v>
      </c>
      <c r="B6">
        <v>3</v>
      </c>
      <c r="C6" s="2">
        <v>258593</v>
      </c>
      <c r="D6">
        <v>3</v>
      </c>
      <c r="E6" s="2">
        <v>8167</v>
      </c>
      <c r="F6">
        <v>3</v>
      </c>
      <c r="G6" s="2">
        <v>1040355188</v>
      </c>
      <c r="H6">
        <v>3</v>
      </c>
      <c r="I6" s="2">
        <v>67072</v>
      </c>
      <c r="J6">
        <v>3</v>
      </c>
      <c r="K6" s="2">
        <v>5143</v>
      </c>
      <c r="L6">
        <v>3</v>
      </c>
      <c r="M6" s="2"/>
      <c r="P6" s="2"/>
      <c r="R6" s="2"/>
      <c r="T6" s="2"/>
      <c r="V6" s="2"/>
      <c r="X6" s="2"/>
      <c r="Z6" s="2"/>
      <c r="AB6" s="2"/>
    </row>
    <row r="7" spans="1:28" x14ac:dyDescent="0.3">
      <c r="A7" s="2">
        <v>442019094</v>
      </c>
      <c r="B7">
        <v>4</v>
      </c>
      <c r="C7" s="2">
        <v>234176141</v>
      </c>
      <c r="D7">
        <v>4</v>
      </c>
      <c r="E7" s="2">
        <v>375494</v>
      </c>
      <c r="F7">
        <v>4</v>
      </c>
      <c r="G7" s="2">
        <v>9225773000</v>
      </c>
      <c r="H7">
        <v>4</v>
      </c>
      <c r="I7" s="2">
        <v>3446289000</v>
      </c>
      <c r="J7">
        <v>4</v>
      </c>
      <c r="K7" s="2">
        <v>61645</v>
      </c>
      <c r="L7">
        <v>4</v>
      </c>
      <c r="M7" s="2"/>
      <c r="P7" s="2"/>
      <c r="R7" s="2"/>
      <c r="T7" s="2"/>
      <c r="V7" s="2"/>
      <c r="X7" s="2"/>
      <c r="Z7" s="2"/>
      <c r="AB7" s="2"/>
    </row>
    <row r="8" spans="1:28" x14ac:dyDescent="0.3">
      <c r="A8" s="2">
        <v>371679031</v>
      </c>
      <c r="B8">
        <v>4</v>
      </c>
      <c r="C8" s="2">
        <v>146377609</v>
      </c>
      <c r="D8">
        <v>4</v>
      </c>
      <c r="E8" s="2">
        <v>919489</v>
      </c>
      <c r="F8">
        <v>4</v>
      </c>
      <c r="G8" s="2">
        <v>8592575000</v>
      </c>
      <c r="H8">
        <v>4</v>
      </c>
      <c r="I8" s="2">
        <v>3911248750</v>
      </c>
      <c r="J8">
        <v>4</v>
      </c>
      <c r="K8" s="2">
        <v>163587</v>
      </c>
      <c r="L8">
        <v>4</v>
      </c>
      <c r="M8" s="2"/>
      <c r="P8" s="2"/>
      <c r="R8" s="2"/>
      <c r="T8" s="2"/>
      <c r="V8" s="2"/>
      <c r="X8" s="2"/>
      <c r="Z8" s="2"/>
      <c r="AB8" s="2"/>
    </row>
    <row r="9" spans="1:28" x14ac:dyDescent="0.3">
      <c r="A9" s="2">
        <v>1426096875</v>
      </c>
      <c r="B9">
        <v>6</v>
      </c>
      <c r="C9" s="2">
        <v>1698007</v>
      </c>
      <c r="D9">
        <v>6</v>
      </c>
      <c r="E9" s="2">
        <v>0</v>
      </c>
      <c r="F9">
        <v>6</v>
      </c>
      <c r="G9" s="2">
        <v>18618222000</v>
      </c>
      <c r="H9">
        <v>6</v>
      </c>
      <c r="I9" s="2">
        <v>43419883</v>
      </c>
      <c r="J9">
        <v>6</v>
      </c>
      <c r="K9" s="2">
        <v>22255</v>
      </c>
      <c r="L9">
        <v>6</v>
      </c>
      <c r="M9" s="2"/>
      <c r="P9" s="2"/>
      <c r="R9" s="2"/>
      <c r="T9" s="2"/>
      <c r="V9" s="2"/>
      <c r="X9" s="2"/>
      <c r="Z9" s="2"/>
      <c r="AB9" s="2"/>
    </row>
    <row r="10" spans="1:28" x14ac:dyDescent="0.3">
      <c r="A10" s="2">
        <v>221431813</v>
      </c>
      <c r="B10">
        <v>6</v>
      </c>
      <c r="C10" s="2">
        <v>394504031</v>
      </c>
      <c r="D10">
        <v>6</v>
      </c>
      <c r="E10" s="2">
        <v>3288998</v>
      </c>
      <c r="F10">
        <v>6</v>
      </c>
      <c r="G10" s="2">
        <v>4722383500</v>
      </c>
      <c r="H10">
        <v>6</v>
      </c>
      <c r="I10" s="2">
        <v>3204497250</v>
      </c>
      <c r="J10">
        <v>6</v>
      </c>
      <c r="K10" s="2">
        <v>0</v>
      </c>
      <c r="L10">
        <v>6</v>
      </c>
      <c r="M10" s="2"/>
      <c r="P10" s="2"/>
      <c r="R10" s="2"/>
      <c r="T10" s="2"/>
      <c r="V10" s="2"/>
      <c r="X10" s="2"/>
      <c r="Z10" s="2"/>
      <c r="AB10" s="2"/>
    </row>
    <row r="11" spans="1:28" x14ac:dyDescent="0.3">
      <c r="A11" s="2">
        <v>141511063</v>
      </c>
      <c r="B11">
        <v>7</v>
      </c>
      <c r="C11" s="2">
        <v>1275614875</v>
      </c>
      <c r="D11">
        <v>7</v>
      </c>
      <c r="E11" s="2">
        <v>2115923500</v>
      </c>
      <c r="F11">
        <v>7</v>
      </c>
      <c r="G11" s="2">
        <v>4655119500</v>
      </c>
      <c r="H11">
        <v>7</v>
      </c>
      <c r="I11" s="2">
        <v>23110168000</v>
      </c>
      <c r="J11">
        <v>7</v>
      </c>
      <c r="K11" s="2">
        <v>1466323500</v>
      </c>
      <c r="L11">
        <v>7</v>
      </c>
      <c r="M11" s="2"/>
      <c r="P11" s="2"/>
      <c r="R11" s="2"/>
      <c r="T11" s="2"/>
      <c r="V11" s="2"/>
      <c r="X11" s="2"/>
      <c r="Z11" s="2"/>
      <c r="AB11" s="2"/>
    </row>
    <row r="12" spans="1:28" x14ac:dyDescent="0.3">
      <c r="A12" s="2">
        <v>121288859</v>
      </c>
      <c r="B12">
        <v>7</v>
      </c>
      <c r="C12" s="2">
        <v>817883938</v>
      </c>
      <c r="D12">
        <v>7</v>
      </c>
      <c r="E12" s="2">
        <v>25304652</v>
      </c>
      <c r="F12">
        <v>7</v>
      </c>
      <c r="G12" s="2">
        <v>4683724000</v>
      </c>
      <c r="H12">
        <v>7</v>
      </c>
      <c r="I12" s="2">
        <v>8995657000</v>
      </c>
      <c r="J12">
        <v>7</v>
      </c>
      <c r="K12" s="2">
        <v>8796779</v>
      </c>
      <c r="L12">
        <v>7</v>
      </c>
      <c r="M12" s="2"/>
      <c r="P12" s="2"/>
      <c r="R12" s="2"/>
      <c r="T12" s="2"/>
      <c r="V12" s="2"/>
      <c r="X12" s="2"/>
      <c r="Z12" s="2"/>
      <c r="AB12" s="2"/>
    </row>
    <row r="13" spans="1:28" x14ac:dyDescent="0.3">
      <c r="A13" s="2">
        <v>1068746500</v>
      </c>
      <c r="B13">
        <v>8</v>
      </c>
      <c r="C13" s="2">
        <v>18325271</v>
      </c>
      <c r="D13">
        <v>8</v>
      </c>
      <c r="E13" s="2">
        <v>20253</v>
      </c>
      <c r="F13">
        <v>8</v>
      </c>
      <c r="G13" s="2">
        <v>10082788000</v>
      </c>
      <c r="H13">
        <v>8</v>
      </c>
      <c r="I13" s="2">
        <v>191103922</v>
      </c>
      <c r="J13">
        <v>8</v>
      </c>
      <c r="K13" s="2">
        <v>209998</v>
      </c>
      <c r="L13">
        <v>8</v>
      </c>
      <c r="M13" s="2"/>
    </row>
    <row r="14" spans="1:28" x14ac:dyDescent="0.3">
      <c r="A14" s="2">
        <v>110194750</v>
      </c>
      <c r="B14">
        <v>8</v>
      </c>
      <c r="C14" s="2">
        <v>812630000</v>
      </c>
      <c r="D14">
        <v>8</v>
      </c>
      <c r="E14" s="2">
        <v>810789563</v>
      </c>
      <c r="F14">
        <v>8</v>
      </c>
      <c r="G14" s="2">
        <v>3840669750</v>
      </c>
      <c r="H14">
        <v>8</v>
      </c>
      <c r="I14" s="2">
        <v>17592034000</v>
      </c>
      <c r="J14">
        <v>8</v>
      </c>
      <c r="K14" s="2">
        <v>548247250</v>
      </c>
      <c r="L14">
        <v>8</v>
      </c>
      <c r="M14" s="2"/>
    </row>
    <row r="15" spans="1:28" x14ac:dyDescent="0.3">
      <c r="A15" s="2">
        <v>216264109</v>
      </c>
      <c r="B15">
        <v>9</v>
      </c>
      <c r="C15" s="2">
        <v>1429198250</v>
      </c>
      <c r="D15">
        <v>9</v>
      </c>
      <c r="E15" s="2">
        <v>778058813</v>
      </c>
      <c r="F15">
        <v>9</v>
      </c>
      <c r="G15" s="2">
        <v>7414145500</v>
      </c>
      <c r="H15">
        <v>9</v>
      </c>
      <c r="I15" s="2">
        <v>9313260000</v>
      </c>
      <c r="J15">
        <v>9</v>
      </c>
      <c r="K15" s="2">
        <v>174087703</v>
      </c>
      <c r="L15">
        <v>9</v>
      </c>
      <c r="M15" s="2"/>
    </row>
    <row r="16" spans="1:28" x14ac:dyDescent="0.3">
      <c r="A16" s="2">
        <v>102711234</v>
      </c>
      <c r="B16">
        <v>9</v>
      </c>
      <c r="C16" s="2">
        <v>404585906</v>
      </c>
      <c r="D16">
        <v>9</v>
      </c>
      <c r="E16" s="2">
        <v>229659813</v>
      </c>
      <c r="F16">
        <v>9</v>
      </c>
      <c r="G16" s="2">
        <v>2676209000</v>
      </c>
      <c r="H16">
        <v>9</v>
      </c>
      <c r="I16" s="2">
        <v>6665385500</v>
      </c>
      <c r="J16">
        <v>9</v>
      </c>
      <c r="K16" s="2">
        <v>84818664</v>
      </c>
      <c r="L16">
        <v>9</v>
      </c>
      <c r="M16" s="2"/>
    </row>
    <row r="17" spans="1:14" x14ac:dyDescent="0.3">
      <c r="A17" s="2">
        <v>234176141</v>
      </c>
      <c r="B17">
        <v>10</v>
      </c>
      <c r="C17" s="2">
        <v>603834</v>
      </c>
      <c r="D17">
        <v>10</v>
      </c>
      <c r="E17" s="2">
        <v>471406</v>
      </c>
      <c r="F17">
        <v>10</v>
      </c>
      <c r="G17" s="2">
        <v>15059645000</v>
      </c>
      <c r="H17">
        <v>10</v>
      </c>
      <c r="I17" s="2">
        <v>430964</v>
      </c>
      <c r="J17">
        <v>10</v>
      </c>
      <c r="K17" s="2">
        <v>25073</v>
      </c>
      <c r="L17">
        <v>10</v>
      </c>
      <c r="M17" s="2"/>
    </row>
    <row r="18" spans="1:14" x14ac:dyDescent="0.3">
      <c r="A18" s="2">
        <v>146377609</v>
      </c>
      <c r="B18">
        <v>10</v>
      </c>
      <c r="C18" s="2">
        <v>184110750</v>
      </c>
      <c r="D18">
        <v>10</v>
      </c>
      <c r="E18" s="2">
        <v>2955869</v>
      </c>
      <c r="F18">
        <v>10</v>
      </c>
      <c r="G18" s="2">
        <v>9393342000</v>
      </c>
      <c r="H18">
        <v>10</v>
      </c>
      <c r="I18" s="2">
        <v>967557750</v>
      </c>
      <c r="J18">
        <v>10</v>
      </c>
      <c r="K18" s="2">
        <v>555989</v>
      </c>
      <c r="L18">
        <v>10</v>
      </c>
      <c r="M18" s="2"/>
    </row>
    <row r="19" spans="1:14" x14ac:dyDescent="0.3">
      <c r="A19" s="2">
        <v>34431461</v>
      </c>
      <c r="B19">
        <v>11</v>
      </c>
      <c r="C19" s="2">
        <v>18295225</v>
      </c>
      <c r="D19">
        <v>11</v>
      </c>
      <c r="E19" s="2">
        <v>1283087</v>
      </c>
      <c r="F19">
        <v>11</v>
      </c>
      <c r="G19" s="2">
        <v>279832281</v>
      </c>
      <c r="H19">
        <v>11</v>
      </c>
      <c r="I19" s="2">
        <v>183412328</v>
      </c>
      <c r="J19">
        <v>11</v>
      </c>
      <c r="K19" s="2">
        <v>11408</v>
      </c>
      <c r="L19">
        <v>11</v>
      </c>
      <c r="M19" s="2"/>
    </row>
    <row r="20" spans="1:14" x14ac:dyDescent="0.3">
      <c r="A20" s="2">
        <v>126571531</v>
      </c>
      <c r="B20">
        <v>11</v>
      </c>
      <c r="C20" s="2">
        <v>249181</v>
      </c>
      <c r="D20">
        <v>11</v>
      </c>
      <c r="E20" s="2">
        <v>69877</v>
      </c>
      <c r="F20">
        <v>11</v>
      </c>
      <c r="G20" s="2">
        <v>1221443375</v>
      </c>
      <c r="H20">
        <v>11</v>
      </c>
      <c r="I20" s="2">
        <v>7024306</v>
      </c>
      <c r="J20">
        <v>11</v>
      </c>
      <c r="K20" s="2">
        <v>11739</v>
      </c>
      <c r="L20">
        <v>11</v>
      </c>
      <c r="M20" s="2"/>
    </row>
    <row r="21" spans="1:14" x14ac:dyDescent="0.3">
      <c r="A21" s="2">
        <v>7472381</v>
      </c>
      <c r="B21">
        <v>12</v>
      </c>
      <c r="C21" s="2">
        <v>1915770</v>
      </c>
      <c r="D21">
        <v>12</v>
      </c>
      <c r="E21" s="2">
        <v>681560</v>
      </c>
      <c r="F21">
        <v>12</v>
      </c>
      <c r="G21" s="2">
        <v>93724609</v>
      </c>
      <c r="H21">
        <v>12</v>
      </c>
      <c r="I21" s="2">
        <v>19534148</v>
      </c>
      <c r="J21">
        <v>12</v>
      </c>
      <c r="K21" s="2">
        <v>755626</v>
      </c>
      <c r="L21">
        <v>12</v>
      </c>
      <c r="M21" s="2"/>
    </row>
    <row r="22" spans="1:14" x14ac:dyDescent="0.3">
      <c r="A22" s="2">
        <v>3715333</v>
      </c>
      <c r="B22">
        <v>12</v>
      </c>
      <c r="C22" s="2">
        <v>1477902</v>
      </c>
      <c r="D22">
        <v>12</v>
      </c>
      <c r="E22" s="2">
        <v>665156</v>
      </c>
      <c r="F22">
        <v>12</v>
      </c>
      <c r="G22" s="2">
        <v>105733648</v>
      </c>
      <c r="H22">
        <v>12</v>
      </c>
      <c r="I22" s="2">
        <v>13270372</v>
      </c>
      <c r="J22">
        <v>12</v>
      </c>
      <c r="K22" s="2">
        <v>72022</v>
      </c>
      <c r="L22">
        <v>12</v>
      </c>
      <c r="M22" s="2"/>
    </row>
    <row r="23" spans="1:14" x14ac:dyDescent="0.3">
      <c r="A23" s="4" t="s">
        <v>0</v>
      </c>
      <c r="B23" s="4"/>
      <c r="C23" s="5" t="s">
        <v>1</v>
      </c>
      <c r="D23" s="5"/>
      <c r="E23" s="6" t="s">
        <v>2</v>
      </c>
      <c r="F23" s="6"/>
      <c r="G23" s="7" t="s">
        <v>3</v>
      </c>
      <c r="H23" s="7"/>
      <c r="I23" s="8" t="s">
        <v>4</v>
      </c>
      <c r="J23" s="8"/>
      <c r="K23" s="9" t="s">
        <v>5</v>
      </c>
      <c r="L23" s="9"/>
      <c r="M23" s="11"/>
      <c r="N23" s="11"/>
    </row>
    <row r="24" spans="1:14" x14ac:dyDescent="0.3">
      <c r="A24" s="19" t="s">
        <v>20</v>
      </c>
      <c r="B24" s="19" t="s">
        <v>7</v>
      </c>
      <c r="C24" s="19" t="s">
        <v>20</v>
      </c>
      <c r="D24" s="11" t="s">
        <v>7</v>
      </c>
      <c r="E24" s="19" t="s">
        <v>20</v>
      </c>
      <c r="F24" s="11" t="s">
        <v>7</v>
      </c>
      <c r="G24" s="19" t="s">
        <v>20</v>
      </c>
      <c r="H24" s="11" t="s">
        <v>7</v>
      </c>
      <c r="I24" s="19" t="s">
        <v>20</v>
      </c>
      <c r="J24" s="11" t="s">
        <v>7</v>
      </c>
      <c r="K24" s="19" t="s">
        <v>20</v>
      </c>
      <c r="L24" s="11" t="s">
        <v>7</v>
      </c>
      <c r="M24" s="19"/>
      <c r="N24" s="11"/>
    </row>
    <row r="25" spans="1:14" x14ac:dyDescent="0.3">
      <c r="A25" s="12">
        <f>((A3+715.31)/652.98)/50000</f>
        <v>2.0051733991852738</v>
      </c>
      <c r="B25">
        <v>2</v>
      </c>
      <c r="C25" s="12">
        <f>((C3-5.6191)/46.275)/50000</f>
        <v>0.24641442718530526</v>
      </c>
      <c r="D25">
        <v>2</v>
      </c>
      <c r="E25" s="12">
        <f>((E3-5.6191)/46.275)/50000</f>
        <v>6.0146432847109667E-3</v>
      </c>
      <c r="F25">
        <v>2</v>
      </c>
      <c r="G25" s="12">
        <f>((G3-883.23)/6469.4)/50000</f>
        <v>2.0334735207901815</v>
      </c>
      <c r="H25">
        <v>2</v>
      </c>
      <c r="I25" s="12">
        <f>((I3+23554)/15249)/50000</f>
        <v>1.4154856056134829E-3</v>
      </c>
      <c r="J25">
        <v>2</v>
      </c>
      <c r="K25" s="12">
        <f>((K3-21.18)/17.652)/50000</f>
        <v>2.5891479719012008E-2</v>
      </c>
      <c r="L25">
        <v>2</v>
      </c>
      <c r="M25" s="12"/>
    </row>
    <row r="26" spans="1:14" x14ac:dyDescent="0.3">
      <c r="A26" s="12">
        <f t="shared" ref="A26:A44" si="0">((A4+715.31)/652.98)/50000</f>
        <v>2.3981210545499096</v>
      </c>
      <c r="B26">
        <v>2</v>
      </c>
      <c r="C26" s="12">
        <f t="shared" ref="C26:C44" si="1">((C4-5.6191)/46.275)/50000</f>
        <v>0.14067914895732037</v>
      </c>
      <c r="D26">
        <v>2</v>
      </c>
      <c r="E26" s="12">
        <f t="shared" ref="E26:E44" si="2">((E4-5.6191)/46.275)/50000</f>
        <v>1.9889521728795247E-2</v>
      </c>
      <c r="F26">
        <v>2</v>
      </c>
      <c r="G26" s="12">
        <f t="shared" ref="G26:G44" si="3">((G4-883.23)/6469.4)/50000</f>
        <v>1.6612315045290136</v>
      </c>
      <c r="H26">
        <v>2</v>
      </c>
      <c r="I26" s="12">
        <f t="shared" ref="I26:I44" si="4">((I4+23554)/15249)/50000</f>
        <v>5.1295166896189912E-5</v>
      </c>
      <c r="J26">
        <v>2</v>
      </c>
      <c r="K26" s="12">
        <f t="shared" ref="K26:K44" si="5">((K4-21.18)/17.652)/50000</f>
        <v>2.7783616587355536E-2</v>
      </c>
      <c r="L26">
        <v>2</v>
      </c>
      <c r="M26" s="12"/>
    </row>
    <row r="27" spans="1:14" x14ac:dyDescent="0.3">
      <c r="A27" s="12">
        <f t="shared" si="0"/>
        <v>5.0298108153389078</v>
      </c>
      <c r="B27">
        <v>3</v>
      </c>
      <c r="C27" s="12">
        <f t="shared" si="1"/>
        <v>6.0593141393841157E-2</v>
      </c>
      <c r="D27">
        <v>3</v>
      </c>
      <c r="E27" s="12">
        <f t="shared" si="2"/>
        <v>2.7040003889789309E-3</v>
      </c>
      <c r="F27">
        <v>3</v>
      </c>
      <c r="G27" s="12">
        <f t="shared" si="3"/>
        <v>3.4474305709030206</v>
      </c>
      <c r="H27">
        <v>3</v>
      </c>
      <c r="I27" s="12">
        <f t="shared" si="4"/>
        <v>2.4527641156797165E-4</v>
      </c>
      <c r="J27">
        <v>3</v>
      </c>
      <c r="K27" s="12">
        <f t="shared" si="5"/>
        <v>1.0303444368910038E-2</v>
      </c>
      <c r="L27">
        <v>3</v>
      </c>
      <c r="M27" s="12"/>
    </row>
    <row r="28" spans="1:14" x14ac:dyDescent="0.3">
      <c r="A28" s="12">
        <f t="shared" si="0"/>
        <v>4.1353175077337738</v>
      </c>
      <c r="B28">
        <v>3</v>
      </c>
      <c r="C28" s="12">
        <f t="shared" si="1"/>
        <v>0.11176115868179362</v>
      </c>
      <c r="D28">
        <v>3</v>
      </c>
      <c r="E28" s="12">
        <f t="shared" si="2"/>
        <v>3.5273391247974068E-3</v>
      </c>
      <c r="F28">
        <v>3</v>
      </c>
      <c r="G28" s="12">
        <f t="shared" si="3"/>
        <v>3.2162311953813338</v>
      </c>
      <c r="H28">
        <v>3</v>
      </c>
      <c r="I28" s="12">
        <f t="shared" si="4"/>
        <v>1.1886156469276673E-4</v>
      </c>
      <c r="J28">
        <v>3</v>
      </c>
      <c r="K28" s="12">
        <f t="shared" si="5"/>
        <v>5.8031044640833897E-3</v>
      </c>
      <c r="L28">
        <v>3</v>
      </c>
      <c r="M28" s="12"/>
    </row>
    <row r="29" spans="1:14" x14ac:dyDescent="0.3">
      <c r="A29" s="12">
        <f t="shared" si="0"/>
        <v>13.538540516095438</v>
      </c>
      <c r="B29">
        <v>4</v>
      </c>
      <c r="C29" s="12">
        <f t="shared" si="1"/>
        <v>101.21064738234467</v>
      </c>
      <c r="D29">
        <v>4</v>
      </c>
      <c r="E29" s="12">
        <f t="shared" si="2"/>
        <v>0.16228563193949216</v>
      </c>
      <c r="F29">
        <v>4</v>
      </c>
      <c r="G29" s="12">
        <f t="shared" si="3"/>
        <v>28.521260446934804</v>
      </c>
      <c r="H29">
        <v>4</v>
      </c>
      <c r="I29" s="12">
        <f t="shared" si="4"/>
        <v>4.5200505659387495</v>
      </c>
      <c r="J29">
        <v>4</v>
      </c>
      <c r="K29" s="12">
        <f t="shared" si="5"/>
        <v>6.9820779515069112E-2</v>
      </c>
      <c r="L29">
        <v>4</v>
      </c>
      <c r="M29" s="12"/>
    </row>
    <row r="30" spans="1:14" x14ac:dyDescent="0.3">
      <c r="A30" s="12">
        <f t="shared" si="0"/>
        <v>11.384108129192319</v>
      </c>
      <c r="B30">
        <v>4</v>
      </c>
      <c r="C30" s="12">
        <f t="shared" si="1"/>
        <v>63.264226204602913</v>
      </c>
      <c r="D30">
        <v>4</v>
      </c>
      <c r="E30" s="12">
        <f t="shared" si="2"/>
        <v>0.39739962437601295</v>
      </c>
      <c r="F30">
        <v>4</v>
      </c>
      <c r="G30" s="12">
        <f t="shared" si="3"/>
        <v>26.563743521099333</v>
      </c>
      <c r="H30">
        <v>4</v>
      </c>
      <c r="I30" s="12">
        <f t="shared" si="4"/>
        <v>5.1298738330382321</v>
      </c>
      <c r="J30">
        <v>4</v>
      </c>
      <c r="K30" s="12">
        <f t="shared" si="5"/>
        <v>0.18532270564242012</v>
      </c>
      <c r="L30">
        <v>4</v>
      </c>
      <c r="M30" s="12"/>
    </row>
    <row r="31" spans="1:14" x14ac:dyDescent="0.3">
      <c r="A31" s="15"/>
      <c r="B31" s="16">
        <v>6</v>
      </c>
      <c r="C31" s="15"/>
      <c r="D31" s="16">
        <v>6</v>
      </c>
      <c r="E31" s="12">
        <f t="shared" si="2"/>
        <v>-2.4285683414370611E-6</v>
      </c>
      <c r="F31">
        <v>6</v>
      </c>
      <c r="G31" s="15"/>
      <c r="H31" s="16">
        <v>6</v>
      </c>
      <c r="I31" s="12">
        <f t="shared" si="4"/>
        <v>5.6978735654797039E-2</v>
      </c>
      <c r="J31">
        <v>6</v>
      </c>
      <c r="K31" s="12">
        <f t="shared" si="5"/>
        <v>2.5191275776116018E-2</v>
      </c>
      <c r="L31">
        <v>6</v>
      </c>
      <c r="M31" s="12"/>
    </row>
    <row r="32" spans="1:14" x14ac:dyDescent="0.3">
      <c r="A32" s="12">
        <f t="shared" si="0"/>
        <v>6.7822147174492331</v>
      </c>
      <c r="B32">
        <v>6</v>
      </c>
      <c r="C32" s="12">
        <f t="shared" si="1"/>
        <v>170.50417088315507</v>
      </c>
      <c r="D32">
        <v>6</v>
      </c>
      <c r="E32" s="12">
        <f t="shared" si="2"/>
        <v>1.4214985979038357</v>
      </c>
      <c r="F32">
        <v>6</v>
      </c>
      <c r="G32" s="12">
        <f t="shared" si="3"/>
        <v>14.599136293226575</v>
      </c>
      <c r="H32">
        <v>6</v>
      </c>
      <c r="I32" s="12">
        <f t="shared" si="4"/>
        <v>4.2029258364482915</v>
      </c>
      <c r="J32">
        <v>6</v>
      </c>
      <c r="K32" s="12">
        <f t="shared" si="5"/>
        <v>-2.3997280761386807E-5</v>
      </c>
      <c r="L32">
        <v>6</v>
      </c>
      <c r="M32" s="12"/>
    </row>
    <row r="33" spans="1:14" x14ac:dyDescent="0.3">
      <c r="A33" s="12">
        <f t="shared" si="0"/>
        <v>4.3343372939446843</v>
      </c>
      <c r="B33">
        <v>7</v>
      </c>
      <c r="C33" s="12">
        <f t="shared" si="1"/>
        <v>551.31923041854134</v>
      </c>
      <c r="D33">
        <v>7</v>
      </c>
      <c r="E33" s="12">
        <f t="shared" si="2"/>
        <v>914.49961939747175</v>
      </c>
      <c r="F33">
        <v>7</v>
      </c>
      <c r="G33" s="12">
        <f t="shared" si="3"/>
        <v>14.391191197854518</v>
      </c>
      <c r="H33">
        <v>7</v>
      </c>
      <c r="I33" s="12">
        <f t="shared" si="4"/>
        <v>30.310435509213718</v>
      </c>
      <c r="J33">
        <v>7</v>
      </c>
      <c r="K33" s="12">
        <f t="shared" si="5"/>
        <v>1661.3680929299796</v>
      </c>
      <c r="L33">
        <v>7</v>
      </c>
      <c r="M33" s="3" t="s">
        <v>9</v>
      </c>
      <c r="N33" s="3"/>
    </row>
    <row r="34" spans="1:14" x14ac:dyDescent="0.3">
      <c r="A34" s="12">
        <f t="shared" si="0"/>
        <v>3.7149552608043126</v>
      </c>
      <c r="B34">
        <v>7</v>
      </c>
      <c r="C34" s="12">
        <f t="shared" si="1"/>
        <v>353.48846348175039</v>
      </c>
      <c r="D34">
        <v>7</v>
      </c>
      <c r="E34" s="15"/>
      <c r="F34" s="16">
        <v>7</v>
      </c>
      <c r="G34" s="12">
        <f t="shared" si="3"/>
        <v>14.479621345936255</v>
      </c>
      <c r="H34">
        <v>7</v>
      </c>
      <c r="I34" s="15"/>
      <c r="J34" s="16">
        <v>7</v>
      </c>
      <c r="K34" s="15"/>
      <c r="L34" s="16">
        <v>7</v>
      </c>
      <c r="M34" t="s">
        <v>6</v>
      </c>
      <c r="N34" t="s">
        <v>7</v>
      </c>
    </row>
    <row r="35" spans="1:14" x14ac:dyDescent="0.3">
      <c r="A35" s="15"/>
      <c r="B35" s="16">
        <v>8</v>
      </c>
      <c r="C35" s="15"/>
      <c r="D35" s="16">
        <v>8</v>
      </c>
      <c r="E35" s="15"/>
      <c r="F35" s="16">
        <v>8</v>
      </c>
      <c r="G35" s="15"/>
      <c r="H35" s="16">
        <v>8</v>
      </c>
      <c r="I35" s="16"/>
      <c r="J35" s="16">
        <v>8</v>
      </c>
      <c r="K35" s="15"/>
      <c r="L35" s="16">
        <v>8</v>
      </c>
      <c r="M35">
        <v>5356.1949999999997</v>
      </c>
      <c r="N35">
        <v>2</v>
      </c>
    </row>
    <row r="36" spans="1:14" x14ac:dyDescent="0.3">
      <c r="A36" s="12">
        <f t="shared" si="0"/>
        <v>3.375155910135073</v>
      </c>
      <c r="B36">
        <v>8</v>
      </c>
      <c r="C36" s="12">
        <f t="shared" si="1"/>
        <v>351.21771772270131</v>
      </c>
      <c r="D36">
        <v>8</v>
      </c>
      <c r="E36" s="12">
        <f t="shared" si="2"/>
        <v>350.42228303874663</v>
      </c>
      <c r="F36">
        <v>8</v>
      </c>
      <c r="G36" s="12">
        <f t="shared" si="3"/>
        <v>11.87333869221257</v>
      </c>
      <c r="H36">
        <v>8</v>
      </c>
      <c r="I36" s="12">
        <f>((I14+23554)/15249)/50000</f>
        <v>23.073063878287101</v>
      </c>
      <c r="J36">
        <v>8</v>
      </c>
      <c r="K36" s="12">
        <f t="shared" si="5"/>
        <v>621.17293090867895</v>
      </c>
      <c r="L36">
        <v>8</v>
      </c>
      <c r="M36">
        <v>1152.645</v>
      </c>
      <c r="N36">
        <v>3</v>
      </c>
    </row>
    <row r="37" spans="1:14" x14ac:dyDescent="0.3">
      <c r="A37" s="12">
        <f t="shared" si="0"/>
        <v>6.6239340962969768</v>
      </c>
      <c r="B37">
        <v>9</v>
      </c>
      <c r="C37" s="15"/>
      <c r="D37" s="16">
        <v>9</v>
      </c>
      <c r="E37" s="12">
        <f t="shared" si="2"/>
        <v>336.27609179077263</v>
      </c>
      <c r="F37">
        <v>9</v>
      </c>
      <c r="G37" s="15"/>
      <c r="H37" s="16">
        <v>9</v>
      </c>
      <c r="I37" s="12">
        <f t="shared" si="4"/>
        <v>12.214943345793166</v>
      </c>
      <c r="J37">
        <v>9</v>
      </c>
      <c r="K37" s="12">
        <f t="shared" si="5"/>
        <v>197.24414436891001</v>
      </c>
      <c r="L37">
        <v>9</v>
      </c>
      <c r="M37">
        <v>36787688.75</v>
      </c>
      <c r="N37">
        <v>4</v>
      </c>
    </row>
    <row r="38" spans="1:14" x14ac:dyDescent="0.3">
      <c r="A38" s="12">
        <f t="shared" si="0"/>
        <v>3.1459447244938592</v>
      </c>
      <c r="B38">
        <v>9</v>
      </c>
      <c r="C38" s="12">
        <f t="shared" si="1"/>
        <v>174.86154527537548</v>
      </c>
      <c r="D38">
        <v>9</v>
      </c>
      <c r="E38" s="12">
        <f t="shared" si="2"/>
        <v>99.258695788611561</v>
      </c>
      <c r="F38">
        <v>9</v>
      </c>
      <c r="G38" s="12">
        <f t="shared" si="3"/>
        <v>8.2734353008625234</v>
      </c>
      <c r="H38">
        <v>9</v>
      </c>
      <c r="I38" s="12">
        <f t="shared" si="4"/>
        <v>8.7420933228408408</v>
      </c>
      <c r="J38">
        <v>9</v>
      </c>
      <c r="K38" s="12">
        <f t="shared" si="5"/>
        <v>96.100886947654629</v>
      </c>
      <c r="L38">
        <v>9</v>
      </c>
      <c r="M38">
        <v>16239585.664999999</v>
      </c>
      <c r="N38">
        <v>6</v>
      </c>
    </row>
    <row r="39" spans="1:14" x14ac:dyDescent="0.3">
      <c r="A39" s="12">
        <f t="shared" si="0"/>
        <v>7.1725583114337343</v>
      </c>
      <c r="B39">
        <v>10</v>
      </c>
      <c r="C39" s="12">
        <f t="shared" si="1"/>
        <v>0.26097390854673153</v>
      </c>
      <c r="D39">
        <v>10</v>
      </c>
      <c r="E39" s="12">
        <f t="shared" si="2"/>
        <v>0.20373868434359807</v>
      </c>
      <c r="F39">
        <v>10</v>
      </c>
      <c r="G39" s="15"/>
      <c r="H39" s="16">
        <v>10</v>
      </c>
      <c r="I39" s="12">
        <f t="shared" si="4"/>
        <v>5.9612827070627578E-4</v>
      </c>
      <c r="J39">
        <v>10</v>
      </c>
      <c r="K39" s="12">
        <f t="shared" si="5"/>
        <v>2.8384115114434623E-2</v>
      </c>
      <c r="L39">
        <v>10</v>
      </c>
      <c r="M39">
        <v>160529125</v>
      </c>
      <c r="N39">
        <v>7</v>
      </c>
    </row>
    <row r="40" spans="1:14" x14ac:dyDescent="0.3">
      <c r="A40" s="12">
        <f t="shared" si="0"/>
        <v>4.4833938040981351</v>
      </c>
      <c r="B40">
        <v>10</v>
      </c>
      <c r="C40" s="12">
        <f t="shared" si="1"/>
        <v>79.572444897201521</v>
      </c>
      <c r="D40">
        <v>10</v>
      </c>
      <c r="E40" s="12">
        <f t="shared" si="2"/>
        <v>1.27752064004322</v>
      </c>
      <c r="F40">
        <v>10</v>
      </c>
      <c r="G40" s="12">
        <f t="shared" si="3"/>
        <v>29.03929612257706</v>
      </c>
      <c r="H40">
        <v>10</v>
      </c>
      <c r="I40" s="12">
        <f t="shared" si="4"/>
        <v>1.2690423031018427</v>
      </c>
      <c r="J40">
        <v>10</v>
      </c>
      <c r="K40" s="12">
        <f t="shared" si="5"/>
        <v>0.62992048493088593</v>
      </c>
      <c r="L40">
        <v>10</v>
      </c>
      <c r="M40">
        <v>88915689.609999985</v>
      </c>
      <c r="N40">
        <v>8</v>
      </c>
    </row>
    <row r="41" spans="1:14" x14ac:dyDescent="0.3">
      <c r="A41" s="12">
        <f t="shared" si="0"/>
        <v>1.054616567429324</v>
      </c>
      <c r="B41">
        <v>11</v>
      </c>
      <c r="C41" s="12">
        <f t="shared" si="1"/>
        <v>7.9071720717017833</v>
      </c>
      <c r="D41">
        <v>11</v>
      </c>
      <c r="E41" s="12">
        <f t="shared" si="2"/>
        <v>0.55454624782279849</v>
      </c>
      <c r="F41">
        <v>11</v>
      </c>
      <c r="G41" s="12">
        <f t="shared" si="3"/>
        <v>0.86509227368844088</v>
      </c>
      <c r="H41">
        <v>11</v>
      </c>
      <c r="I41" s="12">
        <f t="shared" si="4"/>
        <v>0.24058742474916386</v>
      </c>
      <c r="J41">
        <v>11</v>
      </c>
      <c r="K41" s="12">
        <f t="shared" si="5"/>
        <v>1.2901450260593699E-2</v>
      </c>
      <c r="L41">
        <v>11</v>
      </c>
      <c r="M41">
        <v>143570177.5</v>
      </c>
      <c r="N41">
        <v>9</v>
      </c>
    </row>
    <row r="42" spans="1:14" x14ac:dyDescent="0.3">
      <c r="A42" s="12">
        <f t="shared" si="0"/>
        <v>3.8767572149223559</v>
      </c>
      <c r="B42">
        <v>11</v>
      </c>
      <c r="C42" s="12">
        <f t="shared" si="1"/>
        <v>0.10769330346839547</v>
      </c>
      <c r="D42">
        <v>11</v>
      </c>
      <c r="E42" s="12">
        <f t="shared" si="2"/>
        <v>3.0198327779578607E-2</v>
      </c>
      <c r="F42">
        <v>11</v>
      </c>
      <c r="G42" s="12">
        <f t="shared" si="3"/>
        <v>3.7760611239682196</v>
      </c>
      <c r="H42">
        <v>11</v>
      </c>
      <c r="I42" s="12">
        <f t="shared" si="4"/>
        <v>9.2437012263099222E-3</v>
      </c>
      <c r="J42">
        <v>11</v>
      </c>
      <c r="K42" s="12">
        <f t="shared" si="5"/>
        <v>1.327647858599592E-2</v>
      </c>
      <c r="L42">
        <v>11</v>
      </c>
      <c r="M42">
        <v>4839943.57</v>
      </c>
      <c r="N42">
        <v>10</v>
      </c>
    </row>
    <row r="43" spans="1:14" x14ac:dyDescent="0.3">
      <c r="A43" s="12">
        <f t="shared" si="0"/>
        <v>0.22889204294159085</v>
      </c>
      <c r="B43">
        <v>12</v>
      </c>
      <c r="C43" s="12">
        <f t="shared" si="1"/>
        <v>0.82799108844948688</v>
      </c>
      <c r="D43">
        <v>12</v>
      </c>
      <c r="E43" s="12">
        <f t="shared" si="2"/>
        <v>0.29456699336574826</v>
      </c>
      <c r="F43">
        <v>12</v>
      </c>
      <c r="G43" s="12">
        <f t="shared" si="3"/>
        <v>0.28974472368380377</v>
      </c>
      <c r="H43">
        <v>12</v>
      </c>
      <c r="I43" s="12">
        <f t="shared" si="4"/>
        <v>2.5651127287035214E-2</v>
      </c>
      <c r="J43">
        <v>12</v>
      </c>
      <c r="K43" s="12">
        <f t="shared" si="5"/>
        <v>0.85611241785633352</v>
      </c>
      <c r="L43">
        <v>12</v>
      </c>
      <c r="M43">
        <v>952183.16999999993</v>
      </c>
      <c r="N43">
        <v>11</v>
      </c>
    </row>
    <row r="44" spans="1:14" x14ac:dyDescent="0.3">
      <c r="A44" s="12">
        <f t="shared" si="0"/>
        <v>0.11381813562436828</v>
      </c>
      <c r="B44">
        <v>12</v>
      </c>
      <c r="C44" s="12">
        <f t="shared" si="1"/>
        <v>0.63874505927606706</v>
      </c>
      <c r="D44">
        <v>12</v>
      </c>
      <c r="E44" s="12">
        <f t="shared" si="2"/>
        <v>0.2874772040626688</v>
      </c>
      <c r="F44">
        <v>12</v>
      </c>
      <c r="G44" s="12">
        <f t="shared" si="3"/>
        <v>0.32687038912418465</v>
      </c>
      <c r="H44">
        <v>12</v>
      </c>
      <c r="I44" s="12">
        <f t="shared" si="4"/>
        <v>1.743580038035281E-2</v>
      </c>
      <c r="J44">
        <v>12</v>
      </c>
      <c r="K44" s="12">
        <f t="shared" si="5"/>
        <v>8.1578087468842056E-2</v>
      </c>
      <c r="L44">
        <v>12</v>
      </c>
      <c r="M44">
        <v>164022.59999999998</v>
      </c>
      <c r="N44">
        <v>12</v>
      </c>
    </row>
    <row r="45" spans="1:14" x14ac:dyDescent="0.3">
      <c r="A45" s="4" t="s">
        <v>0</v>
      </c>
      <c r="B45" s="4"/>
      <c r="C45" s="5" t="s">
        <v>1</v>
      </c>
      <c r="D45" s="5"/>
      <c r="E45" s="6" t="s">
        <v>2</v>
      </c>
      <c r="F45" s="6"/>
      <c r="G45" s="7" t="s">
        <v>3</v>
      </c>
      <c r="H45" s="7"/>
      <c r="I45" s="8" t="s">
        <v>4</v>
      </c>
      <c r="J45" s="8"/>
      <c r="K45" s="9" t="s">
        <v>5</v>
      </c>
      <c r="L45" s="9"/>
      <c r="M45" s="10" t="s">
        <v>9</v>
      </c>
      <c r="N45" s="14"/>
    </row>
    <row r="46" spans="1:14" x14ac:dyDescent="0.3">
      <c r="A46" s="19" t="s">
        <v>20</v>
      </c>
      <c r="B46" s="19" t="s">
        <v>7</v>
      </c>
      <c r="C46" s="19" t="s">
        <v>20</v>
      </c>
      <c r="D46" s="11" t="s">
        <v>7</v>
      </c>
      <c r="E46" s="19" t="s">
        <v>20</v>
      </c>
      <c r="F46" s="11" t="s">
        <v>7</v>
      </c>
      <c r="G46" s="19" t="s">
        <v>20</v>
      </c>
      <c r="H46" s="11" t="s">
        <v>7</v>
      </c>
      <c r="I46" s="19" t="s">
        <v>20</v>
      </c>
      <c r="J46" s="11" t="s">
        <v>7</v>
      </c>
      <c r="K46" s="19" t="s">
        <v>20</v>
      </c>
      <c r="L46" s="11" t="s">
        <v>7</v>
      </c>
      <c r="M46" s="19" t="s">
        <v>20</v>
      </c>
      <c r="N46" s="11" t="s">
        <v>7</v>
      </c>
    </row>
    <row r="47" spans="1:14" x14ac:dyDescent="0.3">
      <c r="A47" s="12">
        <f>AVERAGE(A25:A26)</f>
        <v>2.2016472268675917</v>
      </c>
      <c r="B47">
        <v>2</v>
      </c>
      <c r="C47" s="12">
        <f>AVERAGE(C25:C26)</f>
        <v>0.19354678807131281</v>
      </c>
      <c r="D47">
        <v>2</v>
      </c>
      <c r="E47" s="12">
        <f>AVERAGE(E25:E26)</f>
        <v>1.2952082506753107E-2</v>
      </c>
      <c r="F47">
        <v>2</v>
      </c>
      <c r="G47" s="12">
        <f>AVERAGE(G25:G26)</f>
        <v>1.8473525126595975</v>
      </c>
      <c r="H47">
        <v>2</v>
      </c>
      <c r="I47" s="12">
        <f>AVERAGE(I25:I26)</f>
        <v>7.3339038625483638E-4</v>
      </c>
      <c r="J47">
        <v>2</v>
      </c>
      <c r="K47" s="12">
        <f>AVERAGE(K25:K26)</f>
        <v>2.6837548153183774E-2</v>
      </c>
      <c r="L47">
        <v>2</v>
      </c>
      <c r="M47" s="12">
        <v>0</v>
      </c>
      <c r="N47">
        <v>2</v>
      </c>
    </row>
    <row r="48" spans="1:14" x14ac:dyDescent="0.3">
      <c r="A48" s="12">
        <f>AVERAGE(A27:A28)</f>
        <v>4.5825641615363413</v>
      </c>
      <c r="B48">
        <v>3</v>
      </c>
      <c r="C48" s="12">
        <f>AVERAGE(C27:C28)</f>
        <v>8.6177150037817396E-2</v>
      </c>
      <c r="D48">
        <v>3</v>
      </c>
      <c r="E48" s="12">
        <f>AVERAGE(E27:E28)</f>
        <v>3.1156697568881691E-3</v>
      </c>
      <c r="F48">
        <v>3</v>
      </c>
      <c r="G48" s="12">
        <f>AVERAGE(G27:G28)</f>
        <v>3.3318308831421772</v>
      </c>
      <c r="H48">
        <v>3</v>
      </c>
      <c r="I48" s="12">
        <f>AVERAGE(I27:I28)</f>
        <v>1.8206898813036919E-4</v>
      </c>
      <c r="J48">
        <v>3</v>
      </c>
      <c r="K48" s="12">
        <f>AVERAGE(K27:K28)</f>
        <v>8.0532744164967147E-3</v>
      </c>
      <c r="L48">
        <v>3</v>
      </c>
      <c r="M48" s="12">
        <v>0</v>
      </c>
      <c r="N48">
        <v>3</v>
      </c>
    </row>
    <row r="49" spans="1:14" x14ac:dyDescent="0.3">
      <c r="A49" s="12">
        <f>AVERAGE(A29:A30)</f>
        <v>12.461324322643879</v>
      </c>
      <c r="B49">
        <v>4</v>
      </c>
      <c r="C49" s="12">
        <f>AVERAGE(C29:C30)/10</f>
        <v>8.223743679347379</v>
      </c>
      <c r="D49">
        <v>4</v>
      </c>
      <c r="E49" s="12">
        <f>AVERAGE(E29:E30)</f>
        <v>0.27984262815775257</v>
      </c>
      <c r="F49">
        <v>4</v>
      </c>
      <c r="G49" s="17">
        <v>10.67</v>
      </c>
      <c r="H49" s="18">
        <v>4</v>
      </c>
      <c r="I49" s="12">
        <f>AVERAGE(I29:I30)</f>
        <v>4.8249621994884908</v>
      </c>
      <c r="J49">
        <v>4</v>
      </c>
      <c r="K49" s="12">
        <f>AVERAGE(K29:K30)</f>
        <v>0.12757174257874462</v>
      </c>
      <c r="L49">
        <v>4</v>
      </c>
      <c r="M49" s="12">
        <f t="shared" ref="M49:M56" si="6">((M37-44731)/91602)/50</f>
        <v>8.0223046985873676</v>
      </c>
      <c r="N49">
        <v>4</v>
      </c>
    </row>
    <row r="50" spans="1:14" x14ac:dyDescent="0.3">
      <c r="A50" s="12">
        <f>AVERAGE(A31:A32)</f>
        <v>6.7822147174492331</v>
      </c>
      <c r="B50">
        <v>6</v>
      </c>
      <c r="C50" s="12">
        <f>AVERAGE(C31:C32)/10</f>
        <v>17.050417088315506</v>
      </c>
      <c r="D50">
        <v>6</v>
      </c>
      <c r="E50" s="12">
        <f>AVERAGE(E31:E32)</f>
        <v>0.71074808466774708</v>
      </c>
      <c r="F50">
        <v>6</v>
      </c>
      <c r="G50" s="12">
        <f>AVERAGE(G31:G32)</f>
        <v>14.599136293226575</v>
      </c>
      <c r="H50">
        <v>6</v>
      </c>
      <c r="I50" s="12">
        <f>AVERAGE(I31:I32)</f>
        <v>2.1299522860515441</v>
      </c>
      <c r="J50">
        <v>6</v>
      </c>
      <c r="K50" s="12">
        <f>AVERAGE(K31:K32)</f>
        <v>1.2583639247677315E-2</v>
      </c>
      <c r="L50">
        <v>6</v>
      </c>
      <c r="M50" s="12">
        <f t="shared" si="6"/>
        <v>3.5359172649068795</v>
      </c>
      <c r="N50">
        <v>6</v>
      </c>
    </row>
    <row r="51" spans="1:14" x14ac:dyDescent="0.3">
      <c r="A51" s="12">
        <f>AVERAGE(A33:A34)</f>
        <v>4.0246462773744982</v>
      </c>
      <c r="B51">
        <v>7</v>
      </c>
      <c r="C51" s="12">
        <f>AVERAGE(C33:C34)/10</f>
        <v>45.240384695014583</v>
      </c>
      <c r="D51">
        <v>7</v>
      </c>
      <c r="E51" s="12">
        <f>AVERAGE(E33:E34)/10</f>
        <v>91.449961939747169</v>
      </c>
      <c r="F51">
        <v>7</v>
      </c>
      <c r="G51" s="12">
        <f>AVERAGE(G33:G34)</f>
        <v>14.435406271895387</v>
      </c>
      <c r="H51">
        <v>7</v>
      </c>
      <c r="I51" s="12">
        <f>AVERAGE(I33:I34)</f>
        <v>30.310435509213718</v>
      </c>
      <c r="J51">
        <v>7</v>
      </c>
      <c r="K51" s="12">
        <f>AVERAGE(K33:K34)/10</f>
        <v>166.13680929299795</v>
      </c>
      <c r="L51">
        <v>7</v>
      </c>
      <c r="M51" s="12">
        <f t="shared" si="6"/>
        <v>35.03949564419991</v>
      </c>
      <c r="N51">
        <v>7</v>
      </c>
    </row>
    <row r="52" spans="1:14" x14ac:dyDescent="0.3">
      <c r="A52" s="12">
        <f>AVERAGE(A35:A36)</f>
        <v>3.375155910135073</v>
      </c>
      <c r="B52">
        <v>8</v>
      </c>
      <c r="C52" s="12">
        <f>AVERAGE(C35:C36)/10</f>
        <v>35.121771772270129</v>
      </c>
      <c r="D52">
        <v>8</v>
      </c>
      <c r="E52" s="12">
        <f>AVERAGE(E35:E36)/10</f>
        <v>35.042228303874666</v>
      </c>
      <c r="F52">
        <v>8</v>
      </c>
      <c r="G52" s="12">
        <f>AVERAGE(G35:G36)</f>
        <v>11.87333869221257</v>
      </c>
      <c r="H52">
        <v>8</v>
      </c>
      <c r="I52" s="12">
        <f>AVERAGE(I35:I36)</f>
        <v>23.073063878287101</v>
      </c>
      <c r="J52">
        <v>8</v>
      </c>
      <c r="K52" s="12">
        <f>AVERAGE(K35:K36)/10</f>
        <v>62.117293090867896</v>
      </c>
      <c r="L52">
        <v>8</v>
      </c>
      <c r="M52" s="12">
        <f t="shared" si="6"/>
        <v>19.403715772581382</v>
      </c>
      <c r="N52">
        <v>8</v>
      </c>
    </row>
    <row r="53" spans="1:14" x14ac:dyDescent="0.3">
      <c r="A53" s="12">
        <f>AVERAGE(A37:A38)</f>
        <v>4.8849394103954182</v>
      </c>
      <c r="B53">
        <v>9</v>
      </c>
      <c r="C53" s="12">
        <f>AVERAGE(C37:C38)/10</f>
        <v>17.486154527537547</v>
      </c>
      <c r="D53">
        <v>9</v>
      </c>
      <c r="E53" s="12">
        <f>AVERAGE(E37:E38)/10</f>
        <v>21.776739378969211</v>
      </c>
      <c r="F53">
        <v>9</v>
      </c>
      <c r="G53" s="12">
        <f>AVERAGE(G37:G38)</f>
        <v>8.2734353008625234</v>
      </c>
      <c r="H53">
        <v>9</v>
      </c>
      <c r="I53" s="12">
        <f>AVERAGE(I37:I38)</f>
        <v>10.478518334317004</v>
      </c>
      <c r="J53">
        <v>9</v>
      </c>
      <c r="K53" s="12">
        <f>AVERAGE(K37:K38)/10</f>
        <v>14.667251565828233</v>
      </c>
      <c r="L53">
        <v>9</v>
      </c>
      <c r="M53" s="17">
        <v>13.87</v>
      </c>
      <c r="N53" s="18">
        <v>9</v>
      </c>
    </row>
    <row r="54" spans="1:14" x14ac:dyDescent="0.3">
      <c r="A54" s="12">
        <f>AVERAGE(A39:A40)</f>
        <v>5.8279760577659347</v>
      </c>
      <c r="B54">
        <v>10</v>
      </c>
      <c r="C54" s="12">
        <f>AVERAGE(C39:C40)/10</f>
        <v>3.9916709402874124</v>
      </c>
      <c r="D54">
        <v>10</v>
      </c>
      <c r="E54" s="12">
        <f>AVERAGE(E39:E40)</f>
        <v>0.74062966219340898</v>
      </c>
      <c r="F54">
        <v>10</v>
      </c>
      <c r="G54" s="17">
        <v>5.34</v>
      </c>
      <c r="H54" s="18">
        <v>10</v>
      </c>
      <c r="I54" s="12">
        <f>AVERAGE(I39:I40)</f>
        <v>0.63481921568627453</v>
      </c>
      <c r="J54">
        <v>10</v>
      </c>
      <c r="K54" s="12">
        <f>AVERAGE(K39:K40)</f>
        <v>0.32915230002266027</v>
      </c>
      <c r="L54">
        <v>10</v>
      </c>
      <c r="M54" s="12">
        <f>((M42-44731)/91602)/50</f>
        <v>1.0469667845680226</v>
      </c>
      <c r="N54">
        <v>10</v>
      </c>
    </row>
    <row r="55" spans="1:14" x14ac:dyDescent="0.3">
      <c r="A55" s="12">
        <f>AVERAGE(A41:A42)</f>
        <v>2.4656868911758401</v>
      </c>
      <c r="B55">
        <v>11</v>
      </c>
      <c r="C55" s="12">
        <f>AVERAGE(C41:C42)/10</f>
        <v>0.40074326875850891</v>
      </c>
      <c r="D55">
        <v>11</v>
      </c>
      <c r="E55" s="12">
        <f>AVERAGE(E41:E42)</f>
        <v>0.29237228780118857</v>
      </c>
      <c r="F55">
        <v>11</v>
      </c>
      <c r="G55" s="12">
        <f>AVERAGE(G41:G42)</f>
        <v>2.3205766988283303</v>
      </c>
      <c r="H55">
        <v>11</v>
      </c>
      <c r="I55" s="12">
        <f>AVERAGE(I41:I42)</f>
        <v>0.1249155629877369</v>
      </c>
      <c r="J55">
        <v>11</v>
      </c>
      <c r="K55" s="12">
        <f>AVERAGE(K41:K42)</f>
        <v>1.308896442329481E-2</v>
      </c>
      <c r="L55">
        <v>11</v>
      </c>
      <c r="M55" s="12">
        <f t="shared" si="6"/>
        <v>0.1981293356040261</v>
      </c>
      <c r="N55">
        <v>11</v>
      </c>
    </row>
    <row r="56" spans="1:14" x14ac:dyDescent="0.3">
      <c r="A56" s="12">
        <f>AVERAGE(A43:A44)</f>
        <v>0.17135508928297957</v>
      </c>
      <c r="B56">
        <v>12</v>
      </c>
      <c r="C56" s="12">
        <f>AVERAGE(C43:C44)/10</f>
        <v>7.3336807386277708E-2</v>
      </c>
      <c r="D56">
        <v>12</v>
      </c>
      <c r="E56" s="12">
        <f>AVERAGE(E43:E44)</f>
        <v>0.29102209871420853</v>
      </c>
      <c r="F56">
        <v>12</v>
      </c>
      <c r="G56" s="12">
        <f>AVERAGE(G43:G44)</f>
        <v>0.30830755640399421</v>
      </c>
      <c r="H56">
        <v>12</v>
      </c>
      <c r="I56" s="12">
        <f>AVERAGE(I43:I44)</f>
        <v>2.1543463833694012E-2</v>
      </c>
      <c r="J56">
        <v>12</v>
      </c>
      <c r="K56" s="12">
        <f>AVERAGE(K43:K44)</f>
        <v>0.46884525266258781</v>
      </c>
      <c r="L56">
        <v>12</v>
      </c>
      <c r="M56" s="12">
        <f t="shared" si="6"/>
        <v>2.6045632191436865E-2</v>
      </c>
      <c r="N56">
        <v>12</v>
      </c>
    </row>
    <row r="57" spans="1:14" x14ac:dyDescent="0.3">
      <c r="A57" s="4" t="s">
        <v>0</v>
      </c>
      <c r="B57" s="4"/>
      <c r="C57" s="5" t="s">
        <v>1</v>
      </c>
      <c r="D57" s="5"/>
      <c r="E57" s="6" t="s">
        <v>2</v>
      </c>
      <c r="F57" s="6"/>
      <c r="G57" s="7" t="s">
        <v>3</v>
      </c>
      <c r="H57" s="7"/>
      <c r="I57" s="8" t="s">
        <v>4</v>
      </c>
      <c r="J57" s="8"/>
      <c r="K57" s="9" t="s">
        <v>5</v>
      </c>
      <c r="L57" s="9"/>
      <c r="M57" s="10" t="s">
        <v>9</v>
      </c>
      <c r="N57" s="14"/>
    </row>
    <row r="58" spans="1:14" x14ac:dyDescent="0.3">
      <c r="A58" s="19" t="s">
        <v>21</v>
      </c>
      <c r="B58" s="19" t="s">
        <v>7</v>
      </c>
      <c r="C58" s="19" t="s">
        <v>21</v>
      </c>
      <c r="D58" s="11" t="s">
        <v>7</v>
      </c>
      <c r="E58" s="19" t="s">
        <v>21</v>
      </c>
      <c r="F58" s="11" t="s">
        <v>7</v>
      </c>
      <c r="G58" s="19" t="s">
        <v>21</v>
      </c>
      <c r="H58" s="11" t="s">
        <v>7</v>
      </c>
      <c r="I58" s="19" t="s">
        <v>21</v>
      </c>
      <c r="J58" s="11" t="s">
        <v>7</v>
      </c>
      <c r="K58" s="19" t="s">
        <v>21</v>
      </c>
      <c r="L58" s="11" t="s">
        <v>7</v>
      </c>
      <c r="M58" s="19" t="s">
        <v>21</v>
      </c>
      <c r="N58" s="11" t="s">
        <v>7</v>
      </c>
    </row>
    <row r="59" spans="1:14" x14ac:dyDescent="0.3">
      <c r="A59" s="12">
        <f>STDEV(A25:A26)</f>
        <v>0.27785595175968841</v>
      </c>
      <c r="B59">
        <v>2</v>
      </c>
      <c r="C59" s="12">
        <f>STDEV(C25:C26)</f>
        <v>7.4766132245654468E-2</v>
      </c>
      <c r="D59">
        <v>2</v>
      </c>
      <c r="E59" s="12">
        <f>STDEV(E25:E26)</f>
        <v>9.8110206359510489E-3</v>
      </c>
      <c r="F59">
        <v>2</v>
      </c>
      <c r="G59" s="12">
        <f>STDEV(G25:G26)</f>
        <v>0.26321485394082367</v>
      </c>
      <c r="H59">
        <v>2</v>
      </c>
      <c r="I59" s="12">
        <f>STDEV(I25:I26)</f>
        <v>9.6462831004684923E-4</v>
      </c>
      <c r="J59">
        <v>2</v>
      </c>
      <c r="K59" s="12">
        <f>STDEV(K25:K26)</f>
        <v>1.3379428105387864E-3</v>
      </c>
      <c r="L59">
        <v>2</v>
      </c>
      <c r="M59" s="12"/>
      <c r="N59">
        <v>2</v>
      </c>
    </row>
    <row r="60" spans="1:14" x14ac:dyDescent="0.3">
      <c r="A60" s="12">
        <f>STDEV(A27:A28)</f>
        <v>0.63250228353357463</v>
      </c>
      <c r="B60">
        <v>3</v>
      </c>
      <c r="C60" s="12">
        <f>STDEV(C27:C28)</f>
        <v>3.6181252004181645E-2</v>
      </c>
      <c r="D60">
        <v>3</v>
      </c>
      <c r="E60" s="12">
        <f>STDEV(E27:E28)</f>
        <v>5.8218840331080368E-4</v>
      </c>
      <c r="F60">
        <v>3</v>
      </c>
      <c r="G60" s="12">
        <f>STDEV(G27:G28)</f>
        <v>0.16348264623747982</v>
      </c>
      <c r="H60">
        <v>3</v>
      </c>
      <c r="I60" s="12">
        <f>STDEV(I27:I28)</f>
        <v>8.9388795468116431E-5</v>
      </c>
      <c r="J60">
        <v>3</v>
      </c>
      <c r="K60" s="12">
        <f>STDEV(K27:K28)</f>
        <v>3.1822208643473415E-3</v>
      </c>
      <c r="L60">
        <v>3</v>
      </c>
      <c r="M60" s="12"/>
      <c r="N60">
        <v>3</v>
      </c>
    </row>
    <row r="61" spans="1:14" x14ac:dyDescent="0.3">
      <c r="A61" s="12">
        <f>STDEV(A29:A30)</f>
        <v>1.5234137503871152</v>
      </c>
      <c r="B61">
        <v>4</v>
      </c>
      <c r="C61" s="12">
        <f>STDEV(C29:C30)</f>
        <v>26.832171736542048</v>
      </c>
      <c r="D61">
        <v>4</v>
      </c>
      <c r="E61" s="12">
        <f>STDEV(E29:E30)</f>
        <v>0.16625069840370651</v>
      </c>
      <c r="F61">
        <v>4</v>
      </c>
      <c r="G61" s="12">
        <f>STDEV(G29:G30)</f>
        <v>1.3841734925457052</v>
      </c>
      <c r="H61" s="18">
        <v>4</v>
      </c>
      <c r="I61" s="12">
        <f>STDEV(I29:I30)</f>
        <v>0.4312101674913793</v>
      </c>
      <c r="J61">
        <v>4</v>
      </c>
      <c r="K61" s="12">
        <f>STDEV(K29:K30)</f>
        <v>8.1672195204757575E-2</v>
      </c>
      <c r="L61">
        <v>4</v>
      </c>
      <c r="M61" s="12"/>
      <c r="N61">
        <v>4</v>
      </c>
    </row>
    <row r="62" spans="1:14" x14ac:dyDescent="0.3">
      <c r="A62" s="12" t="e">
        <f>STDEV(A31:A32)</f>
        <v>#DIV/0!</v>
      </c>
      <c r="B62">
        <v>6</v>
      </c>
      <c r="C62" s="12" t="e">
        <f>STDEV(C31:C32)</f>
        <v>#DIV/0!</v>
      </c>
      <c r="D62">
        <v>6</v>
      </c>
      <c r="E62" s="12">
        <f>STDEV(E31:E32)</f>
        <v>1.0051530152821146</v>
      </c>
      <c r="F62">
        <v>6</v>
      </c>
      <c r="G62" s="12" t="e">
        <f>STDEV(G31:G32)</f>
        <v>#DIV/0!</v>
      </c>
      <c r="H62">
        <v>6</v>
      </c>
      <c r="I62" s="12">
        <f>STDEV(I31:I32)</f>
        <v>2.9316273094117866</v>
      </c>
      <c r="J62">
        <v>6</v>
      </c>
      <c r="K62" s="12">
        <f>STDEV(K31:K32)</f>
        <v>1.7829890567988459E-2</v>
      </c>
      <c r="L62">
        <v>6</v>
      </c>
      <c r="M62" s="12"/>
      <c r="N62">
        <v>6</v>
      </c>
    </row>
    <row r="63" spans="1:14" x14ac:dyDescent="0.3">
      <c r="A63" s="12">
        <f>STDEV(A33:A34)</f>
        <v>0.4379692357786677</v>
      </c>
      <c r="B63">
        <v>7</v>
      </c>
      <c r="C63" s="12">
        <f>STDEV(C33:C34)</f>
        <v>139.88747682834034</v>
      </c>
      <c r="D63">
        <v>7</v>
      </c>
      <c r="E63" s="12" t="e">
        <f>STDEV(E33:E34)</f>
        <v>#DIV/0!</v>
      </c>
      <c r="F63">
        <v>7</v>
      </c>
      <c r="G63" s="12">
        <f>STDEV(G33:G34)</f>
        <v>6.2529557369927338E-2</v>
      </c>
      <c r="H63">
        <v>7</v>
      </c>
      <c r="I63" s="12" t="e">
        <f>STDEV(I33:I34)</f>
        <v>#DIV/0!</v>
      </c>
      <c r="J63">
        <v>7</v>
      </c>
      <c r="K63" s="12" t="e">
        <f>STDEV(K33:K34)</f>
        <v>#DIV/0!</v>
      </c>
      <c r="L63">
        <v>7</v>
      </c>
      <c r="M63" s="12"/>
      <c r="N63">
        <v>7</v>
      </c>
    </row>
    <row r="64" spans="1:14" x14ac:dyDescent="0.3">
      <c r="A64" s="12" t="e">
        <f>STDEV(A35:A36)</f>
        <v>#DIV/0!</v>
      </c>
      <c r="B64">
        <v>8</v>
      </c>
      <c r="C64" s="12" t="e">
        <f>STDEV(C35:C36)</f>
        <v>#DIV/0!</v>
      </c>
      <c r="D64">
        <v>8</v>
      </c>
      <c r="E64" s="12" t="e">
        <f>STDEV(E35:E36)</f>
        <v>#DIV/0!</v>
      </c>
      <c r="F64">
        <v>8</v>
      </c>
      <c r="G64" s="12" t="e">
        <f>STDEV(G35:G36)</f>
        <v>#DIV/0!</v>
      </c>
      <c r="H64">
        <v>8</v>
      </c>
      <c r="I64" s="12" t="e">
        <f>STDEV(I35:I36)</f>
        <v>#DIV/0!</v>
      </c>
      <c r="J64">
        <v>8</v>
      </c>
      <c r="K64" s="12" t="e">
        <f>STDEV(K35:K36)</f>
        <v>#DIV/0!</v>
      </c>
      <c r="L64">
        <v>8</v>
      </c>
      <c r="M64" s="12"/>
      <c r="N64">
        <v>8</v>
      </c>
    </row>
    <row r="65" spans="1:14" x14ac:dyDescent="0.3">
      <c r="A65" s="12">
        <f>STDEV(A37:A38)</f>
        <v>2.4593098696967246</v>
      </c>
      <c r="B65">
        <v>9</v>
      </c>
      <c r="C65" s="12" t="e">
        <f>STDEV(C37:C38)</f>
        <v>#DIV/0!</v>
      </c>
      <c r="D65">
        <v>9</v>
      </c>
      <c r="E65" s="12">
        <f>STDEV(E37:E38)</f>
        <v>167.59660797230535</v>
      </c>
      <c r="F65">
        <v>9</v>
      </c>
      <c r="G65" s="12" t="e">
        <f>STDEV(G37:G38)</f>
        <v>#DIV/0!</v>
      </c>
      <c r="H65">
        <v>9</v>
      </c>
      <c r="I65" s="12">
        <f>STDEV(I37:I38)</f>
        <v>2.4556758012734408</v>
      </c>
      <c r="J65">
        <v>9</v>
      </c>
      <c r="K65" s="12">
        <f>STDEV(K37:K38)</f>
        <v>71.519083193866337</v>
      </c>
      <c r="L65">
        <v>9</v>
      </c>
      <c r="M65" s="12"/>
      <c r="N65" s="18">
        <v>9</v>
      </c>
    </row>
    <row r="66" spans="1:14" x14ac:dyDescent="0.3">
      <c r="A66" s="12">
        <f>STDEV(A39:A40)</f>
        <v>1.9015264588631848</v>
      </c>
      <c r="B66">
        <v>10</v>
      </c>
      <c r="C66" s="12">
        <f>STDEV(C39:C40)</f>
        <v>56.081678961957934</v>
      </c>
      <c r="D66">
        <v>10</v>
      </c>
      <c r="E66" s="12">
        <f>STDEV(E39:E40)</f>
        <v>0.75927850239095573</v>
      </c>
      <c r="F66">
        <v>10</v>
      </c>
      <c r="G66" s="12" t="e">
        <f>STDEV(G39:G40)</f>
        <v>#DIV/0!</v>
      </c>
      <c r="H66" s="18">
        <v>10</v>
      </c>
      <c r="I66" s="12">
        <f>STDEV(I39:I40)</f>
        <v>0.89692689179323359</v>
      </c>
      <c r="J66">
        <v>10</v>
      </c>
      <c r="K66" s="12">
        <f>STDEV(K39:K40)</f>
        <v>0.42535044622755158</v>
      </c>
      <c r="L66">
        <v>10</v>
      </c>
      <c r="M66" s="12"/>
      <c r="N66">
        <v>10</v>
      </c>
    </row>
    <row r="67" spans="1:14" x14ac:dyDescent="0.3">
      <c r="A67" s="12">
        <f>STDEV(A41:A42)</f>
        <v>1.9955547893045169</v>
      </c>
      <c r="B67">
        <v>11</v>
      </c>
      <c r="C67" s="12">
        <f>STDEV(C41:C42)</f>
        <v>5.5150643267383304</v>
      </c>
      <c r="D67">
        <v>11</v>
      </c>
      <c r="E67" s="12">
        <f>STDEV(E41:E42)</f>
        <v>0.37076996996362238</v>
      </c>
      <c r="F67">
        <v>11</v>
      </c>
      <c r="G67" s="12">
        <f>STDEV(G41:G42)</f>
        <v>2.0583658138556387</v>
      </c>
      <c r="H67">
        <v>11</v>
      </c>
      <c r="I67" s="12">
        <f>STDEV(I41:I42)</f>
        <v>0.1635847156879558</v>
      </c>
      <c r="J67">
        <v>11</v>
      </c>
      <c r="K67" s="12">
        <f>STDEV(K41:K42)</f>
        <v>2.6518507202894512E-4</v>
      </c>
      <c r="L67">
        <v>11</v>
      </c>
      <c r="M67" s="12"/>
      <c r="N67">
        <v>11</v>
      </c>
    </row>
    <row r="68" spans="1:14" x14ac:dyDescent="0.3">
      <c r="A68" s="12">
        <f>STDEV(A43:A44)</f>
        <v>8.1369540201640306E-2</v>
      </c>
      <c r="B68">
        <v>12</v>
      </c>
      <c r="C68" s="12">
        <f>STDEV(C43:C44)</f>
        <v>0.13381715054115148</v>
      </c>
      <c r="D68">
        <v>12</v>
      </c>
      <c r="E68" s="12">
        <f>STDEV(E43:E44)</f>
        <v>5.0132380933913352E-3</v>
      </c>
      <c r="F68">
        <v>12</v>
      </c>
      <c r="G68" s="12">
        <f>STDEV(G43:G44)</f>
        <v>2.6251809788956366E-2</v>
      </c>
      <c r="H68">
        <v>12</v>
      </c>
      <c r="I68" s="12">
        <f>STDEV(I43:I44)</f>
        <v>5.8091133653794353E-3</v>
      </c>
      <c r="J68">
        <v>12</v>
      </c>
      <c r="K68" s="12">
        <f>STDEV(K43:K44)</f>
        <v>0.54767847727877705</v>
      </c>
      <c r="L68">
        <v>12</v>
      </c>
      <c r="M68" s="12"/>
      <c r="N68">
        <v>12</v>
      </c>
    </row>
    <row r="69" spans="1:14" x14ac:dyDescent="0.3">
      <c r="A69" s="12"/>
      <c r="C69" s="12"/>
      <c r="E69" s="12"/>
      <c r="G69" s="12"/>
      <c r="I69" s="12"/>
      <c r="K69" s="12"/>
      <c r="M69" s="12"/>
    </row>
    <row r="70" spans="1:14" x14ac:dyDescent="0.3">
      <c r="A70" s="12"/>
      <c r="C70" s="12"/>
      <c r="E70" s="12"/>
      <c r="G70" s="12"/>
      <c r="I70" s="12"/>
      <c r="K70" s="12"/>
      <c r="M70" s="12"/>
    </row>
    <row r="71" spans="1:14" x14ac:dyDescent="0.3">
      <c r="A71" s="12"/>
      <c r="C71" s="12"/>
      <c r="E71" s="12"/>
      <c r="G71" s="12"/>
      <c r="I71" s="12"/>
      <c r="K71" s="12"/>
      <c r="M71" s="12"/>
    </row>
    <row r="72" spans="1:14" x14ac:dyDescent="0.3">
      <c r="A72" s="12"/>
      <c r="C72" s="12"/>
      <c r="E72" s="12"/>
      <c r="G72" s="12"/>
      <c r="I72" s="12"/>
      <c r="K72" s="12"/>
      <c r="M72" s="12"/>
    </row>
    <row r="80" spans="1:14" x14ac:dyDescent="0.3">
      <c r="C80" s="12"/>
    </row>
    <row r="90" spans="11:11" x14ac:dyDescent="0.3">
      <c r="K90" s="2"/>
    </row>
    <row r="91" spans="11:11" x14ac:dyDescent="0.3">
      <c r="K91" s="2"/>
    </row>
    <row r="92" spans="11:11" x14ac:dyDescent="0.3">
      <c r="K92" s="2"/>
    </row>
    <row r="93" spans="11:11" x14ac:dyDescent="0.3">
      <c r="K93" s="2"/>
    </row>
    <row r="94" spans="11:11" x14ac:dyDescent="0.3">
      <c r="K94" s="2"/>
    </row>
    <row r="95" spans="11:11" x14ac:dyDescent="0.3">
      <c r="K95" s="2"/>
    </row>
    <row r="96" spans="11:11" x14ac:dyDescent="0.3">
      <c r="K96" s="2"/>
    </row>
    <row r="97" spans="11:11" x14ac:dyDescent="0.3">
      <c r="K97" s="2"/>
    </row>
    <row r="98" spans="11:11" x14ac:dyDescent="0.3">
      <c r="K98" s="2"/>
    </row>
    <row r="99" spans="11:11" x14ac:dyDescent="0.3">
      <c r="K99" s="2"/>
    </row>
    <row r="100" spans="11:11" x14ac:dyDescent="0.3">
      <c r="K100" s="2"/>
    </row>
    <row r="101" spans="11:11" x14ac:dyDescent="0.3">
      <c r="K101" s="2"/>
    </row>
    <row r="102" spans="11:11" x14ac:dyDescent="0.3">
      <c r="K102" s="2"/>
    </row>
    <row r="103" spans="11:11" x14ac:dyDescent="0.3">
      <c r="K103" s="2"/>
    </row>
    <row r="104" spans="11:11" x14ac:dyDescent="0.3">
      <c r="K104" s="2"/>
    </row>
    <row r="105" spans="11:11" x14ac:dyDescent="0.3">
      <c r="K105" s="2"/>
    </row>
    <row r="106" spans="11:11" x14ac:dyDescent="0.3">
      <c r="K106" s="2"/>
    </row>
    <row r="107" spans="11:11" x14ac:dyDescent="0.3">
      <c r="K107" s="2"/>
    </row>
    <row r="108" spans="11:11" x14ac:dyDescent="0.3">
      <c r="K108" s="2"/>
    </row>
    <row r="109" spans="11:11" x14ac:dyDescent="0.3">
      <c r="K109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92"/>
  <sheetViews>
    <sheetView topLeftCell="L1" zoomScaleNormal="100" workbookViewId="0">
      <selection activeCell="O33" sqref="O33"/>
    </sheetView>
  </sheetViews>
  <sheetFormatPr baseColWidth="10" defaultRowHeight="14.4" x14ac:dyDescent="0.3"/>
  <sheetData>
    <row r="1" spans="1:14" x14ac:dyDescent="0.3">
      <c r="A1" s="4" t="s">
        <v>0</v>
      </c>
      <c r="B1" s="4"/>
      <c r="C1" s="5" t="s">
        <v>1</v>
      </c>
      <c r="D1" s="5"/>
      <c r="E1" s="6" t="s">
        <v>2</v>
      </c>
      <c r="F1" s="6"/>
      <c r="G1" s="7" t="s">
        <v>3</v>
      </c>
      <c r="H1" s="7"/>
      <c r="I1" s="8" t="s">
        <v>4</v>
      </c>
      <c r="J1" s="8"/>
      <c r="K1" s="9" t="s">
        <v>5</v>
      </c>
      <c r="L1" s="9"/>
      <c r="M1" s="13" t="s">
        <v>9</v>
      </c>
      <c r="N1" s="13"/>
    </row>
    <row r="2" spans="1:14" x14ac:dyDescent="0.3">
      <c r="A2" s="11" t="s">
        <v>6</v>
      </c>
      <c r="B2" s="11" t="s">
        <v>7</v>
      </c>
      <c r="C2" s="11" t="s">
        <v>6</v>
      </c>
      <c r="D2" s="11" t="s">
        <v>7</v>
      </c>
      <c r="E2" s="11" t="s">
        <v>6</v>
      </c>
      <c r="F2" s="11" t="s">
        <v>7</v>
      </c>
      <c r="G2" s="11" t="s">
        <v>6</v>
      </c>
      <c r="H2" s="11" t="s">
        <v>7</v>
      </c>
      <c r="I2" s="11" t="s">
        <v>6</v>
      </c>
      <c r="J2" s="11" t="s">
        <v>7</v>
      </c>
      <c r="K2" s="11" t="s">
        <v>6</v>
      </c>
      <c r="L2" s="11" t="s">
        <v>7</v>
      </c>
      <c r="M2" s="11" t="s">
        <v>6</v>
      </c>
      <c r="N2" s="11" t="s">
        <v>7</v>
      </c>
    </row>
    <row r="3" spans="1:14" x14ac:dyDescent="0.3">
      <c r="A3">
        <v>50065.851999999999</v>
      </c>
      <c r="B3">
        <v>13</v>
      </c>
      <c r="C3">
        <v>19466.544999999998</v>
      </c>
      <c r="D3">
        <v>13</v>
      </c>
      <c r="E3">
        <v>15728.999</v>
      </c>
      <c r="F3">
        <v>13</v>
      </c>
      <c r="G3">
        <v>124297.18</v>
      </c>
      <c r="H3">
        <v>13</v>
      </c>
      <c r="I3">
        <v>23426816</v>
      </c>
      <c r="J3">
        <v>13</v>
      </c>
      <c r="K3">
        <v>178711.391</v>
      </c>
      <c r="L3">
        <v>13</v>
      </c>
      <c r="M3">
        <v>70901616</v>
      </c>
      <c r="N3">
        <v>13</v>
      </c>
    </row>
    <row r="4" spans="1:14" x14ac:dyDescent="0.3">
      <c r="A4">
        <v>57728.305</v>
      </c>
      <c r="B4">
        <v>13</v>
      </c>
      <c r="C4">
        <v>18077.498</v>
      </c>
      <c r="D4">
        <v>13</v>
      </c>
      <c r="E4">
        <v>21496.846000000001</v>
      </c>
      <c r="F4">
        <v>13</v>
      </c>
      <c r="G4">
        <v>130909.641</v>
      </c>
      <c r="H4">
        <v>13</v>
      </c>
      <c r="I4">
        <v>24289980</v>
      </c>
      <c r="J4">
        <v>13</v>
      </c>
      <c r="K4">
        <v>179569.90599999999</v>
      </c>
      <c r="L4">
        <v>13</v>
      </c>
      <c r="M4">
        <v>71145088</v>
      </c>
      <c r="N4">
        <v>13</v>
      </c>
    </row>
    <row r="5" spans="1:14" x14ac:dyDescent="0.3">
      <c r="A5">
        <v>5274.8019999999997</v>
      </c>
      <c r="B5">
        <v>12.5</v>
      </c>
      <c r="C5">
        <v>15576.451999999999</v>
      </c>
      <c r="D5">
        <v>12.5</v>
      </c>
      <c r="E5">
        <v>11257.875</v>
      </c>
      <c r="F5">
        <v>12.5</v>
      </c>
      <c r="G5">
        <v>86777.758000000002</v>
      </c>
      <c r="H5">
        <v>12.5</v>
      </c>
      <c r="I5">
        <v>14509104</v>
      </c>
      <c r="J5">
        <v>12.5</v>
      </c>
      <c r="K5">
        <v>139164.82800000001</v>
      </c>
      <c r="L5">
        <v>12.5</v>
      </c>
      <c r="M5">
        <v>71364472</v>
      </c>
      <c r="N5">
        <v>12.5</v>
      </c>
    </row>
    <row r="6" spans="1:14" x14ac:dyDescent="0.3">
      <c r="A6">
        <v>6910.4480000000003</v>
      </c>
      <c r="B6">
        <v>12.5</v>
      </c>
      <c r="C6">
        <v>18592.195</v>
      </c>
      <c r="D6">
        <v>12.5</v>
      </c>
      <c r="E6">
        <v>17591.572</v>
      </c>
      <c r="F6">
        <v>12.5</v>
      </c>
      <c r="G6">
        <v>110660.719</v>
      </c>
      <c r="H6">
        <v>12.5</v>
      </c>
      <c r="I6">
        <v>19671952</v>
      </c>
      <c r="J6">
        <v>12.5</v>
      </c>
      <c r="K6">
        <v>163749.90599999999</v>
      </c>
      <c r="L6">
        <v>12.5</v>
      </c>
      <c r="M6">
        <v>70858712</v>
      </c>
      <c r="N6">
        <v>12.5</v>
      </c>
    </row>
    <row r="7" spans="1:14" x14ac:dyDescent="0.3">
      <c r="A7">
        <v>77354.437999999995</v>
      </c>
      <c r="B7">
        <v>12</v>
      </c>
      <c r="C7">
        <v>444156.40600000002</v>
      </c>
      <c r="D7">
        <v>12</v>
      </c>
      <c r="E7">
        <v>347825.28100000002</v>
      </c>
      <c r="F7">
        <v>12</v>
      </c>
      <c r="G7">
        <v>2367725.25</v>
      </c>
      <c r="H7">
        <v>12</v>
      </c>
      <c r="I7">
        <v>26332790</v>
      </c>
      <c r="J7">
        <v>12</v>
      </c>
      <c r="K7">
        <v>160909.17199999999</v>
      </c>
      <c r="L7">
        <v>12</v>
      </c>
      <c r="M7">
        <v>73839056</v>
      </c>
      <c r="N7">
        <v>12</v>
      </c>
    </row>
    <row r="8" spans="1:14" x14ac:dyDescent="0.3">
      <c r="A8">
        <v>20660.936000000002</v>
      </c>
      <c r="B8">
        <v>12</v>
      </c>
      <c r="C8">
        <v>391691.34399999998</v>
      </c>
      <c r="D8">
        <v>12</v>
      </c>
      <c r="E8">
        <v>286669</v>
      </c>
      <c r="F8">
        <v>12</v>
      </c>
      <c r="G8">
        <v>1976358.375</v>
      </c>
      <c r="H8">
        <v>12</v>
      </c>
      <c r="I8">
        <v>19638928</v>
      </c>
      <c r="J8">
        <v>12</v>
      </c>
      <c r="K8">
        <v>161192.06299999999</v>
      </c>
      <c r="L8">
        <v>12</v>
      </c>
      <c r="M8">
        <v>73746960</v>
      </c>
      <c r="N8">
        <v>12</v>
      </c>
    </row>
    <row r="9" spans="1:14" x14ac:dyDescent="0.3">
      <c r="A9">
        <v>49497.105000000003</v>
      </c>
      <c r="B9">
        <v>11.5</v>
      </c>
      <c r="C9">
        <v>237870.59400000001</v>
      </c>
      <c r="D9">
        <v>11.5</v>
      </c>
      <c r="E9">
        <v>4218.0510000000004</v>
      </c>
      <c r="F9">
        <v>11.5</v>
      </c>
      <c r="G9">
        <v>3526454.75</v>
      </c>
      <c r="H9">
        <v>11.5</v>
      </c>
      <c r="I9">
        <v>7178776.5</v>
      </c>
      <c r="J9">
        <v>11.5</v>
      </c>
      <c r="K9">
        <v>1718.49</v>
      </c>
      <c r="L9">
        <v>11.5</v>
      </c>
      <c r="M9">
        <v>39505776</v>
      </c>
      <c r="N9">
        <v>11.5</v>
      </c>
    </row>
    <row r="10" spans="1:14" x14ac:dyDescent="0.3">
      <c r="A10">
        <v>101880.148</v>
      </c>
      <c r="B10">
        <v>11.5</v>
      </c>
      <c r="C10">
        <v>329585.68800000002</v>
      </c>
      <c r="D10">
        <v>11.5</v>
      </c>
      <c r="E10">
        <v>8687.9889999999996</v>
      </c>
      <c r="F10">
        <v>11.5</v>
      </c>
      <c r="G10">
        <v>3606273.25</v>
      </c>
      <c r="H10">
        <v>11.5</v>
      </c>
      <c r="I10">
        <v>10486480</v>
      </c>
      <c r="J10">
        <v>11.5</v>
      </c>
      <c r="K10">
        <v>989.78</v>
      </c>
      <c r="L10">
        <v>11.5</v>
      </c>
      <c r="M10">
        <v>46647044</v>
      </c>
      <c r="N10">
        <v>11.5</v>
      </c>
    </row>
    <row r="11" spans="1:14" x14ac:dyDescent="0.3">
      <c r="A11">
        <v>88021.554999999993</v>
      </c>
      <c r="B11">
        <v>11</v>
      </c>
      <c r="C11">
        <v>220372.82800000001</v>
      </c>
      <c r="D11">
        <v>11</v>
      </c>
      <c r="E11">
        <v>3043.1770000000001</v>
      </c>
      <c r="F11">
        <v>11</v>
      </c>
      <c r="G11">
        <v>4327878</v>
      </c>
      <c r="H11">
        <v>11</v>
      </c>
      <c r="I11">
        <v>5144941</v>
      </c>
      <c r="J11">
        <v>11</v>
      </c>
      <c r="K11">
        <v>1679.23</v>
      </c>
      <c r="L11">
        <v>11</v>
      </c>
      <c r="M11">
        <v>37371268</v>
      </c>
      <c r="N11">
        <v>11</v>
      </c>
    </row>
    <row r="12" spans="1:14" x14ac:dyDescent="0.3">
      <c r="A12">
        <v>127331.32</v>
      </c>
      <c r="B12">
        <v>11</v>
      </c>
      <c r="C12">
        <v>598187.875</v>
      </c>
      <c r="D12">
        <v>11</v>
      </c>
      <c r="E12">
        <v>38592.652000000002</v>
      </c>
      <c r="F12">
        <v>11</v>
      </c>
      <c r="G12">
        <v>4545127</v>
      </c>
      <c r="H12">
        <v>11</v>
      </c>
      <c r="I12">
        <v>16977900</v>
      </c>
      <c r="J12">
        <v>11</v>
      </c>
      <c r="K12">
        <v>2347.21</v>
      </c>
      <c r="L12">
        <v>11</v>
      </c>
      <c r="M12">
        <v>54568676</v>
      </c>
      <c r="N12">
        <v>11</v>
      </c>
    </row>
    <row r="13" spans="1:14" x14ac:dyDescent="0.3">
      <c r="A13">
        <v>65870.898000000001</v>
      </c>
      <c r="B13">
        <v>10</v>
      </c>
      <c r="C13">
        <v>212661.65599999999</v>
      </c>
      <c r="D13">
        <v>10</v>
      </c>
      <c r="E13">
        <v>8655.0220000000008</v>
      </c>
      <c r="F13">
        <v>10</v>
      </c>
      <c r="G13">
        <v>1251387.875</v>
      </c>
      <c r="H13">
        <v>10</v>
      </c>
      <c r="I13">
        <v>2407966.25</v>
      </c>
      <c r="J13">
        <v>10</v>
      </c>
      <c r="K13">
        <v>0</v>
      </c>
      <c r="L13">
        <v>10</v>
      </c>
      <c r="M13">
        <v>29094158</v>
      </c>
      <c r="N13">
        <v>10</v>
      </c>
    </row>
    <row r="14" spans="1:14" x14ac:dyDescent="0.3">
      <c r="A14">
        <v>78328.125</v>
      </c>
      <c r="B14">
        <v>10</v>
      </c>
      <c r="C14">
        <v>637080.31299999997</v>
      </c>
      <c r="D14">
        <v>10</v>
      </c>
      <c r="E14">
        <v>47736.476999999999</v>
      </c>
      <c r="F14">
        <v>10</v>
      </c>
      <c r="G14">
        <v>2471742.25</v>
      </c>
      <c r="H14">
        <v>10</v>
      </c>
      <c r="I14">
        <v>9623109</v>
      </c>
      <c r="J14">
        <v>10</v>
      </c>
      <c r="K14">
        <v>3968.08</v>
      </c>
      <c r="L14">
        <v>10</v>
      </c>
      <c r="M14">
        <v>49529120</v>
      </c>
      <c r="N14">
        <v>10</v>
      </c>
    </row>
    <row r="15" spans="1:14" x14ac:dyDescent="0.3">
      <c r="A15">
        <v>44528.108999999997</v>
      </c>
      <c r="B15">
        <v>9</v>
      </c>
      <c r="C15">
        <v>186789.71900000001</v>
      </c>
      <c r="D15">
        <v>9</v>
      </c>
      <c r="E15">
        <v>5362.0190000000002</v>
      </c>
      <c r="F15">
        <v>9</v>
      </c>
      <c r="G15">
        <v>1047597.313</v>
      </c>
      <c r="H15">
        <v>9</v>
      </c>
      <c r="I15">
        <v>2050551.375</v>
      </c>
      <c r="J15">
        <v>9</v>
      </c>
      <c r="K15">
        <v>1629.326</v>
      </c>
      <c r="L15">
        <v>9</v>
      </c>
      <c r="M15">
        <v>25105310</v>
      </c>
      <c r="N15">
        <v>9</v>
      </c>
    </row>
    <row r="16" spans="1:14" x14ac:dyDescent="0.3">
      <c r="A16">
        <v>71200.531000000003</v>
      </c>
      <c r="B16">
        <v>9</v>
      </c>
      <c r="C16">
        <v>463869.09399999998</v>
      </c>
      <c r="D16">
        <v>9</v>
      </c>
      <c r="E16">
        <v>7205.5529999999999</v>
      </c>
      <c r="F16">
        <v>9</v>
      </c>
      <c r="G16">
        <v>1940202</v>
      </c>
      <c r="H16">
        <v>9</v>
      </c>
      <c r="I16">
        <v>5463750.5</v>
      </c>
      <c r="J16">
        <v>9</v>
      </c>
      <c r="K16">
        <v>5278.223</v>
      </c>
      <c r="L16">
        <v>9</v>
      </c>
      <c r="M16">
        <v>34794548</v>
      </c>
      <c r="N16">
        <v>9</v>
      </c>
    </row>
    <row r="17" spans="1:14" x14ac:dyDescent="0.3">
      <c r="A17">
        <v>247986.734</v>
      </c>
      <c r="B17">
        <v>8</v>
      </c>
      <c r="C17">
        <v>1138620.5</v>
      </c>
      <c r="D17">
        <v>8</v>
      </c>
      <c r="E17">
        <v>8466.9930000000004</v>
      </c>
      <c r="F17">
        <v>8</v>
      </c>
      <c r="G17">
        <v>6784034</v>
      </c>
      <c r="H17">
        <v>8</v>
      </c>
      <c r="I17">
        <v>9174446</v>
      </c>
      <c r="J17">
        <v>8</v>
      </c>
      <c r="K17">
        <v>10077.218999999999</v>
      </c>
      <c r="L17">
        <v>8</v>
      </c>
      <c r="M17">
        <v>46110736</v>
      </c>
      <c r="N17">
        <v>8</v>
      </c>
    </row>
    <row r="18" spans="1:14" x14ac:dyDescent="0.3">
      <c r="A18">
        <v>235423.95300000001</v>
      </c>
      <c r="B18">
        <v>8</v>
      </c>
      <c r="C18">
        <v>1225540.25</v>
      </c>
      <c r="D18">
        <v>8</v>
      </c>
      <c r="E18">
        <v>13769.383</v>
      </c>
      <c r="F18">
        <v>8</v>
      </c>
      <c r="G18">
        <v>6950780.5</v>
      </c>
      <c r="H18">
        <v>8</v>
      </c>
      <c r="I18">
        <v>11775893</v>
      </c>
      <c r="J18">
        <v>8</v>
      </c>
      <c r="K18">
        <v>2367.67</v>
      </c>
      <c r="L18">
        <v>8</v>
      </c>
      <c r="M18">
        <v>50247096</v>
      </c>
      <c r="N18">
        <v>8</v>
      </c>
    </row>
    <row r="19" spans="1:14" x14ac:dyDescent="0.3">
      <c r="A19">
        <v>291225.96899999998</v>
      </c>
      <c r="B19">
        <v>7</v>
      </c>
      <c r="C19">
        <v>640139.25</v>
      </c>
      <c r="D19">
        <v>7</v>
      </c>
      <c r="E19">
        <v>6258.5829999999996</v>
      </c>
      <c r="F19">
        <v>7</v>
      </c>
      <c r="G19">
        <v>5612531.5</v>
      </c>
      <c r="H19">
        <v>7</v>
      </c>
      <c r="I19">
        <v>5587789</v>
      </c>
      <c r="J19">
        <v>7</v>
      </c>
      <c r="K19">
        <v>1780.001</v>
      </c>
      <c r="L19">
        <v>7</v>
      </c>
      <c r="M19">
        <v>33019754</v>
      </c>
      <c r="N19">
        <v>7</v>
      </c>
    </row>
    <row r="20" spans="1:14" x14ac:dyDescent="0.3">
      <c r="A20">
        <v>272692.96899999998</v>
      </c>
      <c r="B20">
        <v>7</v>
      </c>
      <c r="C20">
        <v>587377</v>
      </c>
      <c r="D20">
        <v>7</v>
      </c>
      <c r="E20">
        <v>1543.8789999999999</v>
      </c>
      <c r="F20">
        <v>7</v>
      </c>
      <c r="G20">
        <v>7586123.5</v>
      </c>
      <c r="H20">
        <v>7</v>
      </c>
      <c r="I20">
        <v>3829453.25</v>
      </c>
      <c r="J20">
        <v>7</v>
      </c>
      <c r="K20">
        <v>2824.9459999999999</v>
      </c>
      <c r="L20">
        <v>7</v>
      </c>
      <c r="M20">
        <v>41212176</v>
      </c>
      <c r="N20">
        <v>7</v>
      </c>
    </row>
    <row r="21" spans="1:14" x14ac:dyDescent="0.3">
      <c r="A21">
        <v>309181.53100000002</v>
      </c>
      <c r="B21">
        <v>6</v>
      </c>
      <c r="C21">
        <v>95728.976999999999</v>
      </c>
      <c r="D21">
        <v>6</v>
      </c>
      <c r="E21">
        <v>241.88200000000001</v>
      </c>
      <c r="F21">
        <v>6</v>
      </c>
      <c r="G21">
        <v>5933146</v>
      </c>
      <c r="H21">
        <v>6</v>
      </c>
      <c r="I21">
        <v>546516</v>
      </c>
      <c r="J21">
        <v>6</v>
      </c>
      <c r="K21">
        <v>1632.627</v>
      </c>
      <c r="L21">
        <v>6</v>
      </c>
      <c r="M21">
        <v>28411804</v>
      </c>
      <c r="N21">
        <v>6</v>
      </c>
    </row>
    <row r="22" spans="1:14" x14ac:dyDescent="0.3">
      <c r="A22">
        <v>77856.016000000003</v>
      </c>
      <c r="B22">
        <v>6</v>
      </c>
      <c r="C22">
        <v>18738.423999999999</v>
      </c>
      <c r="D22">
        <v>6</v>
      </c>
      <c r="E22">
        <v>31.071999999999999</v>
      </c>
      <c r="F22">
        <v>6</v>
      </c>
      <c r="G22">
        <v>1518061.125</v>
      </c>
      <c r="H22">
        <v>6</v>
      </c>
      <c r="I22">
        <v>199713</v>
      </c>
      <c r="J22">
        <v>6</v>
      </c>
      <c r="K22">
        <v>287.815</v>
      </c>
      <c r="L22">
        <v>6</v>
      </c>
      <c r="M22">
        <v>22191476</v>
      </c>
      <c r="N22">
        <v>6</v>
      </c>
    </row>
    <row r="23" spans="1:14" x14ac:dyDescent="0.3">
      <c r="A23">
        <v>93560.672000000006</v>
      </c>
      <c r="B23">
        <v>5</v>
      </c>
      <c r="C23">
        <v>106349.914</v>
      </c>
      <c r="D23">
        <v>5</v>
      </c>
      <c r="E23">
        <v>475.75</v>
      </c>
      <c r="F23">
        <v>5</v>
      </c>
      <c r="G23">
        <v>3208336.25</v>
      </c>
      <c r="H23">
        <v>5</v>
      </c>
      <c r="I23">
        <v>993082.5</v>
      </c>
      <c r="J23">
        <v>5</v>
      </c>
      <c r="K23">
        <v>2400.8919999999998</v>
      </c>
      <c r="L23">
        <v>5</v>
      </c>
      <c r="M23">
        <v>28040288</v>
      </c>
      <c r="N23">
        <v>5</v>
      </c>
    </row>
    <row r="24" spans="1:14" x14ac:dyDescent="0.3">
      <c r="A24">
        <v>139621.07800000001</v>
      </c>
      <c r="B24">
        <v>5</v>
      </c>
      <c r="C24">
        <v>392192.31300000002</v>
      </c>
      <c r="D24">
        <v>5</v>
      </c>
      <c r="E24">
        <v>2668.0819999999999</v>
      </c>
      <c r="F24">
        <v>5</v>
      </c>
      <c r="G24">
        <v>5945453</v>
      </c>
      <c r="H24">
        <v>5</v>
      </c>
      <c r="I24">
        <v>5212263</v>
      </c>
      <c r="J24">
        <v>5</v>
      </c>
      <c r="K24">
        <v>2139.7629999999999</v>
      </c>
      <c r="L24">
        <v>5</v>
      </c>
      <c r="M24">
        <v>44080624</v>
      </c>
      <c r="N24">
        <v>5</v>
      </c>
    </row>
    <row r="25" spans="1:14" x14ac:dyDescent="0.3">
      <c r="A25">
        <v>119835.391</v>
      </c>
      <c r="B25">
        <v>4</v>
      </c>
      <c r="C25">
        <v>166280.46900000001</v>
      </c>
      <c r="D25">
        <v>4</v>
      </c>
      <c r="E25">
        <v>1287.528</v>
      </c>
      <c r="F25">
        <v>4</v>
      </c>
      <c r="G25">
        <v>4608257</v>
      </c>
      <c r="H25">
        <v>4</v>
      </c>
      <c r="I25">
        <v>3121512</v>
      </c>
      <c r="J25">
        <v>4</v>
      </c>
      <c r="K25">
        <v>1645.3019999999999</v>
      </c>
      <c r="L25">
        <v>4</v>
      </c>
      <c r="M25">
        <v>43071884</v>
      </c>
      <c r="N25">
        <v>4</v>
      </c>
    </row>
    <row r="26" spans="1:14" x14ac:dyDescent="0.3">
      <c r="A26">
        <v>142269.516</v>
      </c>
      <c r="B26">
        <v>4</v>
      </c>
      <c r="C26">
        <v>726526.75</v>
      </c>
      <c r="D26">
        <v>4</v>
      </c>
      <c r="E26">
        <v>9904.4689999999991</v>
      </c>
      <c r="F26">
        <v>4</v>
      </c>
      <c r="G26">
        <v>7095703</v>
      </c>
      <c r="H26">
        <v>4</v>
      </c>
      <c r="I26">
        <v>11126609</v>
      </c>
      <c r="J26">
        <v>4</v>
      </c>
      <c r="K26">
        <v>2474.5479999999998</v>
      </c>
      <c r="L26">
        <v>4</v>
      </c>
      <c r="M26">
        <v>49774588</v>
      </c>
      <c r="N26">
        <v>4</v>
      </c>
    </row>
    <row r="27" spans="1:14" x14ac:dyDescent="0.3">
      <c r="A27">
        <v>83671.648000000001</v>
      </c>
      <c r="B27">
        <v>3</v>
      </c>
      <c r="C27">
        <v>184976.07800000001</v>
      </c>
      <c r="D27">
        <v>3</v>
      </c>
      <c r="E27">
        <v>1490.893</v>
      </c>
      <c r="F27">
        <v>3</v>
      </c>
      <c r="G27">
        <v>3161072</v>
      </c>
      <c r="H27">
        <v>3</v>
      </c>
      <c r="I27">
        <v>3080040</v>
      </c>
      <c r="J27">
        <v>3</v>
      </c>
      <c r="K27">
        <v>2402.0169999999998</v>
      </c>
      <c r="L27">
        <v>3</v>
      </c>
      <c r="M27">
        <v>35289856</v>
      </c>
      <c r="N27">
        <v>3</v>
      </c>
    </row>
    <row r="28" spans="1:14" x14ac:dyDescent="0.3">
      <c r="A28">
        <v>102228.648</v>
      </c>
      <c r="B28">
        <v>3</v>
      </c>
      <c r="C28">
        <v>308696.15600000002</v>
      </c>
      <c r="D28">
        <v>3</v>
      </c>
      <c r="E28">
        <v>4870.3609999999999</v>
      </c>
      <c r="F28">
        <v>3</v>
      </c>
      <c r="G28">
        <v>4505989</v>
      </c>
      <c r="H28">
        <v>3</v>
      </c>
      <c r="I28">
        <v>5250591</v>
      </c>
      <c r="J28">
        <v>3</v>
      </c>
      <c r="K28">
        <v>1259.923</v>
      </c>
      <c r="L28">
        <v>3</v>
      </c>
      <c r="M28">
        <v>37512240</v>
      </c>
      <c r="N28">
        <v>3</v>
      </c>
    </row>
    <row r="29" spans="1:14" x14ac:dyDescent="0.3">
      <c r="A29">
        <v>184212.859</v>
      </c>
      <c r="B29">
        <v>2</v>
      </c>
      <c r="C29">
        <v>150915.266</v>
      </c>
      <c r="D29">
        <v>2</v>
      </c>
      <c r="E29">
        <v>1553.2249999999999</v>
      </c>
      <c r="F29">
        <v>2</v>
      </c>
      <c r="G29">
        <v>6865363</v>
      </c>
      <c r="H29">
        <v>2</v>
      </c>
      <c r="I29">
        <v>2899564.25</v>
      </c>
      <c r="J29">
        <v>2</v>
      </c>
      <c r="K29">
        <v>3160.8519999999999</v>
      </c>
      <c r="L29">
        <v>2</v>
      </c>
      <c r="M29">
        <v>17166636</v>
      </c>
      <c r="N29">
        <v>2</v>
      </c>
    </row>
    <row r="30" spans="1:14" x14ac:dyDescent="0.3">
      <c r="A30">
        <v>484703.46899999998</v>
      </c>
      <c r="B30">
        <v>2</v>
      </c>
      <c r="C30">
        <v>442.51900000000001</v>
      </c>
      <c r="D30">
        <v>2</v>
      </c>
      <c r="E30">
        <v>8.0830000000000002</v>
      </c>
      <c r="F30">
        <v>2</v>
      </c>
      <c r="G30">
        <v>7560725</v>
      </c>
      <c r="H30">
        <v>2</v>
      </c>
      <c r="I30">
        <v>39603.711000000003</v>
      </c>
      <c r="J30">
        <v>2</v>
      </c>
      <c r="K30">
        <v>13316.281999999999</v>
      </c>
      <c r="L30">
        <v>2</v>
      </c>
      <c r="M30">
        <v>12183056</v>
      </c>
      <c r="N30">
        <v>2</v>
      </c>
    </row>
    <row r="31" spans="1:14" x14ac:dyDescent="0.3">
      <c r="A31" s="4" t="s">
        <v>0</v>
      </c>
      <c r="B31" s="4"/>
      <c r="C31" s="5" t="s">
        <v>1</v>
      </c>
      <c r="D31" s="5"/>
      <c r="E31" s="6" t="s">
        <v>2</v>
      </c>
      <c r="F31" s="6"/>
      <c r="G31" s="7" t="s">
        <v>3</v>
      </c>
      <c r="H31" s="7"/>
      <c r="I31" s="8" t="s">
        <v>4</v>
      </c>
      <c r="J31" s="8"/>
      <c r="K31" s="9" t="s">
        <v>5</v>
      </c>
      <c r="L31" s="9"/>
      <c r="M31" s="13" t="s">
        <v>9</v>
      </c>
      <c r="N31" s="13"/>
    </row>
    <row r="32" spans="1:14" x14ac:dyDescent="0.3">
      <c r="A32" s="11" t="s">
        <v>20</v>
      </c>
      <c r="B32" s="11" t="s">
        <v>7</v>
      </c>
      <c r="C32" s="11" t="s">
        <v>20</v>
      </c>
      <c r="D32" s="11" t="s">
        <v>7</v>
      </c>
      <c r="E32" s="11" t="s">
        <v>20</v>
      </c>
      <c r="F32" s="11" t="s">
        <v>7</v>
      </c>
      <c r="G32" s="11" t="s">
        <v>20</v>
      </c>
      <c r="H32" s="11" t="s">
        <v>7</v>
      </c>
      <c r="I32" s="11" t="s">
        <v>20</v>
      </c>
      <c r="J32" s="11" t="s">
        <v>7</v>
      </c>
      <c r="K32" s="11" t="s">
        <v>20</v>
      </c>
      <c r="L32" s="11" t="s">
        <v>7</v>
      </c>
      <c r="M32" s="11" t="s">
        <v>20</v>
      </c>
      <c r="N32" s="11" t="s">
        <v>7</v>
      </c>
    </row>
    <row r="33" spans="1:14" x14ac:dyDescent="0.3">
      <c r="A33" s="12">
        <f>((A3+715.31)/652.98)/50</f>
        <v>1.5553665349627857</v>
      </c>
      <c r="B33">
        <v>13</v>
      </c>
      <c r="C33" s="12">
        <f>((C3-5.6191)/46.275)/50</f>
        <v>8.4109890437601287</v>
      </c>
      <c r="D33">
        <v>13</v>
      </c>
      <c r="E33" s="12">
        <f>((E3-5.6191)/46.275)/50</f>
        <v>6.7956261048082114</v>
      </c>
      <c r="F33">
        <v>13</v>
      </c>
      <c r="G33" s="12">
        <f>((G3-883.23)/6469.4)/50</f>
        <v>0.38153136303212043</v>
      </c>
      <c r="H33">
        <v>13</v>
      </c>
      <c r="I33" s="12">
        <f>((I3+23554)/15249)/50</f>
        <v>30.756600432815265</v>
      </c>
      <c r="J33">
        <v>13</v>
      </c>
      <c r="K33" s="12">
        <f>((K3-21.18)/17.652)/50</f>
        <v>202.45888397915249</v>
      </c>
      <c r="L33">
        <v>13</v>
      </c>
      <c r="M33" s="12">
        <f>((M3-44731)/91602)/50</f>
        <v>15.470597803541407</v>
      </c>
      <c r="N33">
        <v>13</v>
      </c>
    </row>
    <row r="34" spans="1:14" x14ac:dyDescent="0.3">
      <c r="A34" s="12">
        <f t="shared" ref="A34:A59" si="0">((A4+715.31)/652.98)/50</f>
        <v>1.7900583478820178</v>
      </c>
      <c r="B34">
        <v>13</v>
      </c>
      <c r="C34" s="12">
        <f t="shared" ref="C34:C60" si="1">((C4-5.6191)/46.275)/50</f>
        <v>7.8106445813074012</v>
      </c>
      <c r="D34">
        <v>13</v>
      </c>
      <c r="E34" s="12">
        <f t="shared" ref="E34:E60" si="2">((E4-5.6191)/46.275)/50</f>
        <v>9.2884827228525122</v>
      </c>
      <c r="F34">
        <v>13</v>
      </c>
      <c r="G34" s="12">
        <f t="shared" ref="G34:G60" si="3">((G4-883.23)/6469.4)/50</f>
        <v>0.40197363279438592</v>
      </c>
      <c r="H34">
        <v>13</v>
      </c>
      <c r="I34" s="12">
        <f t="shared" ref="I34:I60" si="4">((I4+23554)/15249)/50</f>
        <v>31.888693029051087</v>
      </c>
      <c r="J34">
        <v>13</v>
      </c>
      <c r="K34" s="12">
        <f t="shared" ref="K34:K59" si="5">((K4-21.18)/17.652)/50</f>
        <v>203.43159528665308</v>
      </c>
      <c r="L34">
        <v>13</v>
      </c>
      <c r="M34" s="12">
        <f t="shared" ref="M34:M60" si="6">((M4-44731)/91602)/50</f>
        <v>15.523756468199386</v>
      </c>
      <c r="N34">
        <v>13</v>
      </c>
    </row>
    <row r="35" spans="1:14" x14ac:dyDescent="0.3">
      <c r="A35" s="12">
        <f t="shared" si="0"/>
        <v>0.18346999908113568</v>
      </c>
      <c r="B35">
        <v>12.5</v>
      </c>
      <c r="C35" s="12">
        <f t="shared" si="1"/>
        <v>6.7296954727174496</v>
      </c>
      <c r="D35">
        <v>12.5</v>
      </c>
      <c r="E35" s="12">
        <f t="shared" si="2"/>
        <v>4.8632116261480283</v>
      </c>
      <c r="F35">
        <v>12.5</v>
      </c>
      <c r="G35" s="12">
        <f t="shared" si="3"/>
        <v>0.26554094042724213</v>
      </c>
      <c r="H35">
        <v>12.5</v>
      </c>
      <c r="I35" s="12">
        <f t="shared" si="4"/>
        <v>19.060473473670402</v>
      </c>
      <c r="J35">
        <v>12.5</v>
      </c>
      <c r="K35" s="15"/>
      <c r="L35" s="16">
        <v>12.5</v>
      </c>
      <c r="M35" s="12">
        <f t="shared" si="6"/>
        <v>15.571655859042378</v>
      </c>
      <c r="N35">
        <v>12.5</v>
      </c>
    </row>
    <row r="36" spans="1:14" x14ac:dyDescent="0.3">
      <c r="A36" s="12">
        <f t="shared" si="0"/>
        <v>0.23356788875616402</v>
      </c>
      <c r="B36">
        <v>12.5</v>
      </c>
      <c r="C36" s="12">
        <f t="shared" si="1"/>
        <v>8.0330960129659648</v>
      </c>
      <c r="D36">
        <v>12.5</v>
      </c>
      <c r="E36" s="12">
        <f t="shared" si="2"/>
        <v>7.600627941653161</v>
      </c>
      <c r="F36">
        <v>12.5</v>
      </c>
      <c r="G36" s="12">
        <f t="shared" si="3"/>
        <v>0.3393745602374254</v>
      </c>
      <c r="H36">
        <v>12.5</v>
      </c>
      <c r="I36" s="12">
        <f t="shared" si="4"/>
        <v>25.831865696111223</v>
      </c>
      <c r="J36">
        <v>12.5</v>
      </c>
      <c r="K36" s="12">
        <f t="shared" si="5"/>
        <v>185.5072807613868</v>
      </c>
      <c r="L36">
        <v>12.5</v>
      </c>
      <c r="M36" s="12">
        <f t="shared" si="6"/>
        <v>15.461230322482043</v>
      </c>
      <c r="N36">
        <v>12.5</v>
      </c>
    </row>
    <row r="37" spans="1:14" x14ac:dyDescent="0.3">
      <c r="A37" s="12">
        <f t="shared" si="0"/>
        <v>2.3911834359398445</v>
      </c>
      <c r="B37">
        <v>12</v>
      </c>
      <c r="C37" s="12">
        <f t="shared" si="1"/>
        <v>191.96144220421397</v>
      </c>
      <c r="D37">
        <v>12</v>
      </c>
      <c r="E37" s="12">
        <f t="shared" si="2"/>
        <v>150.32724447325771</v>
      </c>
      <c r="F37">
        <v>12</v>
      </c>
      <c r="G37" s="12">
        <f t="shared" si="3"/>
        <v>7.3170371904658857</v>
      </c>
      <c r="H37">
        <v>12</v>
      </c>
      <c r="I37" s="12">
        <f t="shared" si="4"/>
        <v>34.567963800904977</v>
      </c>
      <c r="J37">
        <v>12</v>
      </c>
      <c r="K37" s="12">
        <f t="shared" si="5"/>
        <v>182.28868343530476</v>
      </c>
      <c r="L37">
        <v>12</v>
      </c>
      <c r="M37" s="12">
        <f t="shared" si="6"/>
        <v>16.11194624571516</v>
      </c>
      <c r="N37">
        <v>12</v>
      </c>
    </row>
    <row r="38" spans="1:14" x14ac:dyDescent="0.3">
      <c r="A38" s="12">
        <f t="shared" si="0"/>
        <v>0.65472896566510475</v>
      </c>
      <c r="B38">
        <v>12</v>
      </c>
      <c r="C38" s="12">
        <f t="shared" si="1"/>
        <v>169.2861047649919</v>
      </c>
      <c r="D38">
        <v>12</v>
      </c>
      <c r="E38" s="12">
        <f t="shared" si="2"/>
        <v>123.8955725121556</v>
      </c>
      <c r="F38">
        <v>12</v>
      </c>
      <c r="G38" s="12">
        <f t="shared" si="3"/>
        <v>6.107135576714998</v>
      </c>
      <c r="H38">
        <v>12</v>
      </c>
      <c r="I38" s="12">
        <f t="shared" si="4"/>
        <v>25.788552691979802</v>
      </c>
      <c r="J38">
        <v>12</v>
      </c>
      <c r="K38" s="12">
        <f t="shared" si="5"/>
        <v>182.60920348968955</v>
      </c>
      <c r="L38">
        <v>12</v>
      </c>
      <c r="M38" s="12">
        <f t="shared" si="6"/>
        <v>16.091838387808128</v>
      </c>
      <c r="N38">
        <v>12</v>
      </c>
    </row>
    <row r="39" spans="1:14" x14ac:dyDescent="0.3">
      <c r="A39" s="12">
        <f t="shared" si="0"/>
        <v>1.5379464914698766</v>
      </c>
      <c r="B39">
        <v>11.5</v>
      </c>
      <c r="C39" s="12">
        <f t="shared" si="1"/>
        <v>102.80495943814154</v>
      </c>
      <c r="D39">
        <v>11.5</v>
      </c>
      <c r="E39" s="12">
        <f t="shared" si="2"/>
        <v>1.8206080605078339</v>
      </c>
      <c r="F39">
        <v>11.5</v>
      </c>
      <c r="G39" s="12">
        <f t="shared" si="3"/>
        <v>10.899222555414722</v>
      </c>
      <c r="H39">
        <v>11.5</v>
      </c>
      <c r="I39" s="12">
        <f t="shared" si="4"/>
        <v>9.4462987736900779</v>
      </c>
      <c r="J39">
        <v>11.5</v>
      </c>
      <c r="K39" s="12">
        <f t="shared" si="5"/>
        <v>1.9230795377294356</v>
      </c>
      <c r="L39">
        <v>11.5</v>
      </c>
      <c r="M39" s="12">
        <f t="shared" si="6"/>
        <v>8.6157605729132545</v>
      </c>
      <c r="N39">
        <v>11.5</v>
      </c>
    </row>
    <row r="40" spans="1:14" x14ac:dyDescent="0.3">
      <c r="A40" s="12">
        <f t="shared" si="0"/>
        <v>3.1423767343563354</v>
      </c>
      <c r="B40">
        <v>11.5</v>
      </c>
      <c r="C40" s="12">
        <f t="shared" si="1"/>
        <v>142.44411405726635</v>
      </c>
      <c r="D40">
        <v>11.5</v>
      </c>
      <c r="E40" s="12">
        <f t="shared" si="2"/>
        <v>3.7525099513776339</v>
      </c>
      <c r="F40">
        <v>11.5</v>
      </c>
      <c r="G40" s="12">
        <f t="shared" si="3"/>
        <v>11.145979596253131</v>
      </c>
      <c r="H40">
        <v>11.5</v>
      </c>
      <c r="I40" s="12">
        <f t="shared" si="4"/>
        <v>13.784555052790347</v>
      </c>
      <c r="J40">
        <v>11.5</v>
      </c>
      <c r="K40" s="12">
        <f t="shared" si="5"/>
        <v>1.0974393836392478</v>
      </c>
      <c r="L40">
        <v>11.5</v>
      </c>
      <c r="M40" s="12">
        <f t="shared" si="6"/>
        <v>10.174955350319861</v>
      </c>
      <c r="N40">
        <v>11.5</v>
      </c>
    </row>
    <row r="41" spans="1:14" x14ac:dyDescent="0.3">
      <c r="A41" s="12">
        <f t="shared" si="0"/>
        <v>2.7179045300009186</v>
      </c>
      <c r="B41">
        <v>11</v>
      </c>
      <c r="C41" s="12">
        <f t="shared" si="1"/>
        <v>95.242445769854129</v>
      </c>
      <c r="D41">
        <v>11</v>
      </c>
      <c r="E41" s="12">
        <f t="shared" si="2"/>
        <v>1.3128289141004865</v>
      </c>
      <c r="F41">
        <v>11</v>
      </c>
      <c r="G41" s="12">
        <f t="shared" si="3"/>
        <v>13.376803938541441</v>
      </c>
      <c r="H41">
        <v>11</v>
      </c>
      <c r="I41" s="15"/>
      <c r="J41" s="16">
        <v>11</v>
      </c>
      <c r="K41" s="12">
        <f t="shared" si="5"/>
        <v>1.8785973260820301</v>
      </c>
      <c r="L41">
        <v>11</v>
      </c>
      <c r="M41" s="12">
        <f t="shared" si="6"/>
        <v>8.1497209667911186</v>
      </c>
      <c r="N41">
        <v>11</v>
      </c>
    </row>
    <row r="42" spans="1:14" x14ac:dyDescent="0.3">
      <c r="A42" s="12">
        <f t="shared" si="0"/>
        <v>3.9219158320316092</v>
      </c>
      <c r="B42">
        <v>11</v>
      </c>
      <c r="C42" s="12">
        <f t="shared" si="1"/>
        <v>258.5336600324149</v>
      </c>
      <c r="D42">
        <v>11</v>
      </c>
      <c r="E42" s="12">
        <f t="shared" si="2"/>
        <v>16.677269756888169</v>
      </c>
      <c r="F42">
        <v>11</v>
      </c>
      <c r="G42" s="12">
        <f t="shared" si="3"/>
        <v>14.048424181531518</v>
      </c>
      <c r="H42">
        <v>11</v>
      </c>
      <c r="I42" s="12">
        <f t="shared" si="4"/>
        <v>22.298451045970229</v>
      </c>
      <c r="J42">
        <v>11</v>
      </c>
      <c r="K42" s="12">
        <f t="shared" si="5"/>
        <v>2.6354294130976661</v>
      </c>
      <c r="L42">
        <v>11</v>
      </c>
      <c r="M42" s="12">
        <f t="shared" si="6"/>
        <v>11.904531560446278</v>
      </c>
      <c r="N42">
        <v>11</v>
      </c>
    </row>
    <row r="43" spans="1:14" x14ac:dyDescent="0.3">
      <c r="A43" s="15"/>
      <c r="B43" s="16">
        <v>10</v>
      </c>
      <c r="C43" s="15"/>
      <c r="D43" s="16">
        <v>10</v>
      </c>
      <c r="E43" s="15"/>
      <c r="F43" s="16">
        <v>10</v>
      </c>
      <c r="G43" s="15"/>
      <c r="H43" s="16">
        <v>10</v>
      </c>
      <c r="I43" s="15"/>
      <c r="J43" s="16">
        <v>10</v>
      </c>
      <c r="K43" s="15"/>
      <c r="L43" s="16">
        <v>10</v>
      </c>
      <c r="M43" s="15"/>
      <c r="N43" s="16">
        <v>10</v>
      </c>
    </row>
    <row r="44" spans="1:14" x14ac:dyDescent="0.3">
      <c r="A44" s="12">
        <f t="shared" si="0"/>
        <v>2.4210063095347483</v>
      </c>
      <c r="B44">
        <v>10</v>
      </c>
      <c r="C44" s="12">
        <f t="shared" si="1"/>
        <v>275.34292551053483</v>
      </c>
      <c r="D44">
        <v>10</v>
      </c>
      <c r="E44" s="12">
        <f t="shared" si="2"/>
        <v>20.629220054024849</v>
      </c>
      <c r="F44">
        <v>10</v>
      </c>
      <c r="G44" s="12">
        <f t="shared" si="3"/>
        <v>7.6386033326119893</v>
      </c>
      <c r="H44">
        <v>10</v>
      </c>
      <c r="I44" s="12">
        <f t="shared" si="4"/>
        <v>12.652190963341859</v>
      </c>
      <c r="J44">
        <v>10</v>
      </c>
      <c r="K44" s="12">
        <f t="shared" si="5"/>
        <v>4.4719012009970536</v>
      </c>
      <c r="L44">
        <v>10</v>
      </c>
      <c r="M44" s="12">
        <f t="shared" si="6"/>
        <v>10.804215846815572</v>
      </c>
      <c r="N44">
        <v>10</v>
      </c>
    </row>
    <row r="45" spans="1:14" x14ac:dyDescent="0.3">
      <c r="A45" s="12">
        <f t="shared" si="0"/>
        <v>1.3857520597874358</v>
      </c>
      <c r="B45">
        <v>9</v>
      </c>
      <c r="C45" s="12">
        <f t="shared" si="1"/>
        <v>80.727865975148575</v>
      </c>
      <c r="D45">
        <v>9</v>
      </c>
      <c r="E45" s="12">
        <f t="shared" si="2"/>
        <v>2.3150296704484066</v>
      </c>
      <c r="F45">
        <v>9</v>
      </c>
      <c r="G45" s="12">
        <f t="shared" si="3"/>
        <v>3.2358923022227719</v>
      </c>
      <c r="H45">
        <v>9</v>
      </c>
      <c r="I45" s="12">
        <f t="shared" si="4"/>
        <v>2.7203165781362713</v>
      </c>
      <c r="J45">
        <v>9</v>
      </c>
      <c r="K45" s="12">
        <f t="shared" si="5"/>
        <v>1.8220552911851344</v>
      </c>
      <c r="L45">
        <v>9</v>
      </c>
      <c r="M45" s="12">
        <f t="shared" si="6"/>
        <v>5.4716226719940604</v>
      </c>
      <c r="N45">
        <v>9</v>
      </c>
    </row>
    <row r="46" spans="1:14" x14ac:dyDescent="0.3">
      <c r="A46" s="12">
        <f t="shared" si="0"/>
        <v>2.2026965910135075</v>
      </c>
      <c r="B46">
        <v>9</v>
      </c>
      <c r="C46" s="12">
        <f t="shared" si="1"/>
        <v>200.48124252836303</v>
      </c>
      <c r="D46">
        <v>9</v>
      </c>
      <c r="E46" s="12">
        <f t="shared" si="2"/>
        <v>3.1118028741220964</v>
      </c>
      <c r="F46">
        <v>9</v>
      </c>
      <c r="G46" s="12">
        <f t="shared" si="3"/>
        <v>5.9953589822858389</v>
      </c>
      <c r="H46">
        <v>9</v>
      </c>
      <c r="I46" s="12">
        <f t="shared" si="4"/>
        <v>7.1969368483179217</v>
      </c>
      <c r="J46">
        <v>9</v>
      </c>
      <c r="K46" s="12">
        <f t="shared" si="5"/>
        <v>5.9563142986630409</v>
      </c>
      <c r="L46">
        <v>9</v>
      </c>
      <c r="M46" s="12">
        <f t="shared" si="6"/>
        <v>7.5871306303355821</v>
      </c>
      <c r="N46">
        <v>9</v>
      </c>
    </row>
    <row r="47" spans="1:14" x14ac:dyDescent="0.3">
      <c r="A47" s="12">
        <f t="shared" si="0"/>
        <v>7.6174475175349929</v>
      </c>
      <c r="B47">
        <v>8</v>
      </c>
      <c r="C47" s="12">
        <f t="shared" si="1"/>
        <v>492.10799822798487</v>
      </c>
      <c r="D47">
        <v>8</v>
      </c>
      <c r="E47" s="12">
        <f t="shared" si="2"/>
        <v>3.6569957428417075</v>
      </c>
      <c r="F47">
        <v>8</v>
      </c>
      <c r="G47" s="12">
        <f t="shared" si="3"/>
        <v>20.969953225956036</v>
      </c>
      <c r="H47">
        <v>8</v>
      </c>
      <c r="I47" s="12">
        <f t="shared" si="4"/>
        <v>12.063741884713751</v>
      </c>
      <c r="J47">
        <v>8</v>
      </c>
      <c r="K47" s="12">
        <f t="shared" si="5"/>
        <v>11.393653976886469</v>
      </c>
      <c r="L47">
        <v>8</v>
      </c>
      <c r="M47" s="12">
        <f t="shared" si="6"/>
        <v>10.05786009039104</v>
      </c>
      <c r="N47">
        <v>8</v>
      </c>
    </row>
    <row r="48" spans="1:14" x14ac:dyDescent="0.3">
      <c r="A48" s="12">
        <f t="shared" si="0"/>
        <v>7.2326644920211951</v>
      </c>
      <c r="B48">
        <v>8</v>
      </c>
      <c r="C48" s="12">
        <f t="shared" si="1"/>
        <v>529.67461086980006</v>
      </c>
      <c r="D48">
        <v>8</v>
      </c>
      <c r="E48" s="12">
        <f t="shared" si="2"/>
        <v>5.9486823987034043</v>
      </c>
      <c r="F48">
        <v>8</v>
      </c>
      <c r="G48" s="12">
        <f t="shared" si="3"/>
        <v>21.485446161931556</v>
      </c>
      <c r="H48">
        <v>8</v>
      </c>
      <c r="I48" s="12">
        <f t="shared" si="4"/>
        <v>15.475699390123943</v>
      </c>
      <c r="J48">
        <v>8</v>
      </c>
      <c r="K48" s="12">
        <f t="shared" si="5"/>
        <v>2.6586109222750962</v>
      </c>
      <c r="L48">
        <v>8</v>
      </c>
      <c r="M48" s="12">
        <f t="shared" si="6"/>
        <v>10.96097574288771</v>
      </c>
      <c r="N48">
        <v>8</v>
      </c>
    </row>
    <row r="49" spans="1:14" x14ac:dyDescent="0.3">
      <c r="A49" s="12">
        <f t="shared" si="0"/>
        <v>8.9418138074673035</v>
      </c>
      <c r="B49">
        <v>7</v>
      </c>
      <c r="C49" s="12">
        <f t="shared" si="1"/>
        <v>276.66499444624532</v>
      </c>
      <c r="D49">
        <v>7</v>
      </c>
      <c r="E49" s="12">
        <f t="shared" si="2"/>
        <v>2.7025235656401945</v>
      </c>
      <c r="F49">
        <v>7</v>
      </c>
      <c r="G49" s="12">
        <f t="shared" si="3"/>
        <v>17.348280427860388</v>
      </c>
      <c r="H49">
        <v>7</v>
      </c>
      <c r="I49" s="12">
        <f t="shared" si="4"/>
        <v>7.3596209587513934</v>
      </c>
      <c r="J49">
        <v>7</v>
      </c>
      <c r="K49" s="12">
        <f t="shared" si="5"/>
        <v>1.9927724903693629</v>
      </c>
      <c r="L49">
        <v>7</v>
      </c>
      <c r="M49" s="12">
        <f t="shared" si="6"/>
        <v>7.1996294840723998</v>
      </c>
      <c r="N49">
        <v>7</v>
      </c>
    </row>
    <row r="50" spans="1:14" x14ac:dyDescent="0.3">
      <c r="A50" s="12">
        <f t="shared" si="0"/>
        <v>8.3741700817789209</v>
      </c>
      <c r="B50">
        <v>7</v>
      </c>
      <c r="C50" s="12">
        <f t="shared" si="1"/>
        <v>253.86121270664506</v>
      </c>
      <c r="D50">
        <v>7</v>
      </c>
      <c r="E50" s="12">
        <f t="shared" si="2"/>
        <v>0.66483410048622371</v>
      </c>
      <c r="F50">
        <v>7</v>
      </c>
      <c r="G50" s="12">
        <f t="shared" si="3"/>
        <v>23.449594305499737</v>
      </c>
      <c r="H50">
        <v>7</v>
      </c>
      <c r="I50" s="12">
        <f t="shared" si="4"/>
        <v>5.0534556364351761</v>
      </c>
      <c r="J50">
        <v>7</v>
      </c>
      <c r="K50" s="12">
        <f t="shared" si="5"/>
        <v>3.1767119873102194</v>
      </c>
      <c r="L50">
        <v>7</v>
      </c>
      <c r="M50" s="12">
        <f t="shared" si="6"/>
        <v>8.9883288574485274</v>
      </c>
      <c r="N50">
        <v>7</v>
      </c>
    </row>
    <row r="51" spans="1:14" x14ac:dyDescent="0.3">
      <c r="A51" s="12">
        <f t="shared" si="0"/>
        <v>9.4917712946797757</v>
      </c>
      <c r="B51">
        <v>6</v>
      </c>
      <c r="C51" s="12">
        <f t="shared" si="1"/>
        <v>41.371521512695843</v>
      </c>
      <c r="D51">
        <v>6</v>
      </c>
      <c r="E51" s="12">
        <f t="shared" si="2"/>
        <v>0.10211254457050244</v>
      </c>
      <c r="F51">
        <v>6</v>
      </c>
      <c r="G51" s="12">
        <f t="shared" si="3"/>
        <v>18.339452715862368</v>
      </c>
      <c r="H51">
        <v>6</v>
      </c>
      <c r="I51" s="12">
        <f t="shared" si="4"/>
        <v>0.74768181520099675</v>
      </c>
      <c r="J51">
        <v>6</v>
      </c>
      <c r="K51" s="12">
        <f t="shared" si="5"/>
        <v>1.8257953772943574</v>
      </c>
      <c r="L51">
        <v>6</v>
      </c>
      <c r="M51" s="12">
        <f t="shared" si="6"/>
        <v>6.1935488308115545</v>
      </c>
      <c r="N51">
        <v>6</v>
      </c>
    </row>
    <row r="52" spans="1:14" x14ac:dyDescent="0.3">
      <c r="A52" s="15"/>
      <c r="B52" s="16">
        <v>6</v>
      </c>
      <c r="C52" s="12">
        <f t="shared" si="1"/>
        <v>8.0962960129659649</v>
      </c>
      <c r="D52">
        <v>6</v>
      </c>
      <c r="E52" s="12">
        <f t="shared" si="2"/>
        <v>1.1000713128038898E-2</v>
      </c>
      <c r="F52">
        <v>6</v>
      </c>
      <c r="G52" s="15"/>
      <c r="H52" s="16">
        <v>6</v>
      </c>
      <c r="I52" s="12">
        <f t="shared" si="4"/>
        <v>0.29282838218899598</v>
      </c>
      <c r="J52">
        <v>6</v>
      </c>
      <c r="K52" s="12">
        <f t="shared" si="5"/>
        <v>0.30210174484477675</v>
      </c>
      <c r="L52">
        <v>6</v>
      </c>
      <c r="M52" s="12">
        <f t="shared" si="6"/>
        <v>4.8354282657583898</v>
      </c>
      <c r="N52">
        <v>6</v>
      </c>
    </row>
    <row r="53" spans="1:14" x14ac:dyDescent="0.3">
      <c r="A53" s="12">
        <f t="shared" si="0"/>
        <v>2.8875610891604646</v>
      </c>
      <c r="B53">
        <v>5</v>
      </c>
      <c r="C53" s="12">
        <f t="shared" si="1"/>
        <v>45.961877860615886</v>
      </c>
      <c r="D53">
        <v>5</v>
      </c>
      <c r="E53" s="12">
        <f t="shared" si="2"/>
        <v>0.20319001620745542</v>
      </c>
      <c r="F53">
        <v>5</v>
      </c>
      <c r="G53" s="15"/>
      <c r="H53" s="16">
        <v>5</v>
      </c>
      <c r="I53" s="15"/>
      <c r="J53" s="16">
        <v>5</v>
      </c>
      <c r="K53" s="12">
        <f t="shared" si="5"/>
        <v>2.696251982778155</v>
      </c>
      <c r="L53">
        <v>5</v>
      </c>
      <c r="M53" s="12">
        <f t="shared" si="6"/>
        <v>6.1124335713194036</v>
      </c>
      <c r="N53">
        <v>5</v>
      </c>
    </row>
    <row r="54" spans="1:14" x14ac:dyDescent="0.3">
      <c r="A54" s="12">
        <f t="shared" si="0"/>
        <v>4.2983364881007073</v>
      </c>
      <c r="B54">
        <v>5</v>
      </c>
      <c r="C54" s="12">
        <f t="shared" si="1"/>
        <v>169.50262297136683</v>
      </c>
      <c r="D54">
        <v>5</v>
      </c>
      <c r="E54" s="12">
        <f t="shared" si="2"/>
        <v>1.1507133009184225</v>
      </c>
      <c r="F54">
        <v>5</v>
      </c>
      <c r="G54" s="12">
        <f t="shared" si="3"/>
        <v>18.377499520821097</v>
      </c>
      <c r="H54">
        <v>5</v>
      </c>
      <c r="I54" s="12">
        <f t="shared" si="4"/>
        <v>6.8670955472490007</v>
      </c>
      <c r="J54">
        <v>5</v>
      </c>
      <c r="K54" s="12">
        <f t="shared" si="5"/>
        <v>2.4003886245184685</v>
      </c>
      <c r="L54">
        <v>5</v>
      </c>
      <c r="M54" s="12">
        <f t="shared" si="6"/>
        <v>9.6146138730595396</v>
      </c>
      <c r="N54">
        <v>5</v>
      </c>
    </row>
    <row r="55" spans="1:14" x14ac:dyDescent="0.3">
      <c r="A55" s="12">
        <f t="shared" si="0"/>
        <v>3.6923244509785906</v>
      </c>
      <c r="B55">
        <v>4</v>
      </c>
      <c r="C55" s="12">
        <f t="shared" si="1"/>
        <v>71.86379250135063</v>
      </c>
      <c r="D55">
        <v>4</v>
      </c>
      <c r="E55" s="12">
        <f t="shared" si="2"/>
        <v>0.55403950297136684</v>
      </c>
      <c r="F55">
        <v>4</v>
      </c>
      <c r="G55" s="12">
        <f t="shared" si="3"/>
        <v>14.243589111818714</v>
      </c>
      <c r="H55">
        <v>4</v>
      </c>
      <c r="I55" s="12">
        <f t="shared" si="4"/>
        <v>4.1249472096530919</v>
      </c>
      <c r="J55">
        <v>4</v>
      </c>
      <c r="K55" s="12">
        <f t="shared" si="5"/>
        <v>1.8401563562202581</v>
      </c>
      <c r="L55">
        <v>4</v>
      </c>
      <c r="M55" s="12">
        <f t="shared" si="6"/>
        <v>9.3943697735857299</v>
      </c>
      <c r="N55">
        <v>4</v>
      </c>
    </row>
    <row r="56" spans="1:14" x14ac:dyDescent="0.3">
      <c r="A56" s="12">
        <f t="shared" si="0"/>
        <v>4.3794549909645015</v>
      </c>
      <c r="B56">
        <v>4</v>
      </c>
      <c r="C56" s="15"/>
      <c r="D56" s="16">
        <v>4</v>
      </c>
      <c r="E56" s="12">
        <f t="shared" si="2"/>
        <v>4.2782711615343052</v>
      </c>
      <c r="F56">
        <v>4</v>
      </c>
      <c r="G56" s="12">
        <f t="shared" si="3"/>
        <v>21.933470708257332</v>
      </c>
      <c r="H56">
        <v>4</v>
      </c>
      <c r="I56" s="15"/>
      <c r="J56" s="16">
        <v>4</v>
      </c>
      <c r="K56" s="12">
        <f t="shared" si="5"/>
        <v>2.7797054158169043</v>
      </c>
      <c r="L56">
        <v>4</v>
      </c>
      <c r="M56" s="12">
        <f t="shared" si="6"/>
        <v>10.857810309818563</v>
      </c>
      <c r="N56">
        <v>4</v>
      </c>
    </row>
    <row r="57" spans="1:14" x14ac:dyDescent="0.3">
      <c r="A57" s="12">
        <f t="shared" si="0"/>
        <v>2.5846720573371313</v>
      </c>
      <c r="B57">
        <v>3</v>
      </c>
      <c r="C57" s="12">
        <f t="shared" si="1"/>
        <v>79.94401249054566</v>
      </c>
      <c r="D57">
        <v>3</v>
      </c>
      <c r="E57" s="12">
        <f t="shared" si="2"/>
        <v>0.6419336142625609</v>
      </c>
      <c r="F57">
        <v>3</v>
      </c>
      <c r="G57" s="12">
        <f t="shared" si="3"/>
        <v>9.7696502612297902</v>
      </c>
      <c r="H57">
        <v>3</v>
      </c>
      <c r="I57" s="12">
        <f t="shared" si="4"/>
        <v>4.0705541346973568</v>
      </c>
      <c r="J57">
        <v>3</v>
      </c>
      <c r="K57" s="12">
        <f t="shared" si="5"/>
        <v>2.6975266258780874</v>
      </c>
      <c r="L57">
        <v>3</v>
      </c>
      <c r="M57" s="12">
        <f t="shared" si="6"/>
        <v>7.695274120652388</v>
      </c>
      <c r="N57">
        <v>3</v>
      </c>
    </row>
    <row r="58" spans="1:14" x14ac:dyDescent="0.3">
      <c r="A58" s="12">
        <f t="shared" si="0"/>
        <v>3.1530508744525099</v>
      </c>
      <c r="B58">
        <v>3</v>
      </c>
      <c r="C58" s="12">
        <f t="shared" si="1"/>
        <v>133.41568315505134</v>
      </c>
      <c r="D58">
        <v>3</v>
      </c>
      <c r="E58" s="12">
        <f t="shared" si="2"/>
        <v>2.1025356672069155</v>
      </c>
      <c r="F58">
        <v>3</v>
      </c>
      <c r="G58" s="12">
        <f t="shared" si="3"/>
        <v>13.927429962593131</v>
      </c>
      <c r="H58">
        <v>3</v>
      </c>
      <c r="I58" s="12">
        <f t="shared" si="4"/>
        <v>6.9173650731195497</v>
      </c>
      <c r="J58">
        <v>3</v>
      </c>
      <c r="K58" s="12">
        <f t="shared" si="5"/>
        <v>1.4035157489236345</v>
      </c>
      <c r="L58">
        <v>3</v>
      </c>
      <c r="M58" s="12">
        <f t="shared" si="6"/>
        <v>8.1805002074190512</v>
      </c>
      <c r="N58">
        <v>3</v>
      </c>
    </row>
    <row r="59" spans="1:14" x14ac:dyDescent="0.3">
      <c r="A59" s="12">
        <f t="shared" si="0"/>
        <v>5.6641296517504358</v>
      </c>
      <c r="B59">
        <v>2</v>
      </c>
      <c r="C59" s="12">
        <f t="shared" si="1"/>
        <v>65.222970027012423</v>
      </c>
      <c r="D59">
        <v>2</v>
      </c>
      <c r="E59" s="12">
        <f t="shared" si="2"/>
        <v>0.66887343057806592</v>
      </c>
      <c r="F59">
        <v>2</v>
      </c>
      <c r="G59" s="12">
        <f t="shared" si="3"/>
        <v>21.22137994249853</v>
      </c>
      <c r="H59">
        <v>2</v>
      </c>
      <c r="I59" s="12">
        <f t="shared" si="4"/>
        <v>3.8338491048593353</v>
      </c>
      <c r="J59">
        <v>2</v>
      </c>
      <c r="K59" s="12">
        <f t="shared" si="5"/>
        <v>3.5572988896442324</v>
      </c>
      <c r="L59">
        <v>2</v>
      </c>
      <c r="M59" s="12">
        <f t="shared" si="6"/>
        <v>3.7383255824108641</v>
      </c>
      <c r="N59">
        <v>2</v>
      </c>
    </row>
    <row r="60" spans="1:14" x14ac:dyDescent="0.3">
      <c r="A60" s="15"/>
      <c r="B60">
        <v>2</v>
      </c>
      <c r="C60" s="12">
        <f t="shared" si="1"/>
        <v>0.18882761750405186</v>
      </c>
      <c r="D60">
        <v>2</v>
      </c>
      <c r="E60" s="12">
        <f t="shared" si="2"/>
        <v>1.0648946515397081E-3</v>
      </c>
      <c r="F60">
        <v>2</v>
      </c>
      <c r="G60" s="12">
        <f t="shared" si="3"/>
        <v>23.37107543203388</v>
      </c>
      <c r="H60">
        <v>2</v>
      </c>
      <c r="I60" s="12">
        <f t="shared" si="4"/>
        <v>8.2835216735523645E-2</v>
      </c>
      <c r="J60">
        <v>2</v>
      </c>
      <c r="K60" s="15"/>
      <c r="L60" s="16">
        <v>2</v>
      </c>
      <c r="M60" s="12">
        <f t="shared" si="6"/>
        <v>2.6502314359948476</v>
      </c>
      <c r="N60">
        <v>2</v>
      </c>
    </row>
    <row r="61" spans="1:14" x14ac:dyDescent="0.3">
      <c r="A61" s="4" t="s">
        <v>0</v>
      </c>
      <c r="B61" s="4"/>
      <c r="C61" s="5" t="s">
        <v>1</v>
      </c>
      <c r="D61" s="5"/>
      <c r="E61" s="6" t="s">
        <v>2</v>
      </c>
      <c r="F61" s="6"/>
      <c r="G61" s="7" t="s">
        <v>3</v>
      </c>
      <c r="H61" s="7"/>
      <c r="I61" s="8" t="s">
        <v>4</v>
      </c>
      <c r="J61" s="8"/>
      <c r="K61" s="9" t="s">
        <v>5</v>
      </c>
      <c r="L61" s="9"/>
      <c r="M61" s="13" t="s">
        <v>9</v>
      </c>
      <c r="N61" s="13"/>
    </row>
    <row r="62" spans="1:14" x14ac:dyDescent="0.3">
      <c r="A62" s="11" t="s">
        <v>20</v>
      </c>
      <c r="B62" s="11" t="s">
        <v>7</v>
      </c>
      <c r="C62" s="11" t="s">
        <v>20</v>
      </c>
      <c r="D62" s="11" t="s">
        <v>7</v>
      </c>
      <c r="E62" s="11" t="s">
        <v>20</v>
      </c>
      <c r="F62" s="11" t="s">
        <v>7</v>
      </c>
      <c r="G62" s="11" t="s">
        <v>20</v>
      </c>
      <c r="H62" s="11" t="s">
        <v>7</v>
      </c>
      <c r="I62" s="11" t="s">
        <v>20</v>
      </c>
      <c r="J62" s="11" t="s">
        <v>7</v>
      </c>
      <c r="K62" s="11" t="s">
        <v>20</v>
      </c>
      <c r="L62" s="11" t="s">
        <v>7</v>
      </c>
      <c r="M62" s="11" t="s">
        <v>20</v>
      </c>
      <c r="N62" s="11" t="s">
        <v>7</v>
      </c>
    </row>
    <row r="63" spans="1:14" x14ac:dyDescent="0.3">
      <c r="A63" s="12">
        <f>AVERAGE(A59:A60)</f>
        <v>5.6641296517504358</v>
      </c>
      <c r="B63">
        <v>2</v>
      </c>
      <c r="C63" s="12">
        <f>AVERAGE(C59:C60)</f>
        <v>32.705898822258234</v>
      </c>
      <c r="D63">
        <v>2</v>
      </c>
      <c r="E63" s="12">
        <f>AVERAGE(E59:E60)</f>
        <v>0.33496916261480281</v>
      </c>
      <c r="F63">
        <v>2</v>
      </c>
      <c r="G63" s="12">
        <f>AVERAGE(G59:G60)</f>
        <v>22.296227687266203</v>
      </c>
      <c r="H63">
        <v>2</v>
      </c>
      <c r="I63" s="12">
        <f>AVERAGE(I59:I60)</f>
        <v>1.9583421607974294</v>
      </c>
      <c r="J63">
        <v>2</v>
      </c>
      <c r="K63" s="12">
        <f>AVERAGE(K59:K60)</f>
        <v>3.5572988896442324</v>
      </c>
      <c r="L63">
        <v>2</v>
      </c>
      <c r="M63" s="12">
        <f>AVERAGE(M59:M60)</f>
        <v>3.1942785092028556</v>
      </c>
      <c r="N63">
        <v>2</v>
      </c>
    </row>
    <row r="64" spans="1:14" x14ac:dyDescent="0.3">
      <c r="A64" s="12">
        <f>AVERAGE(A57:A58)</f>
        <v>2.8688614658948204</v>
      </c>
      <c r="B64">
        <v>3</v>
      </c>
      <c r="C64" s="12">
        <f>AVERAGE(C57:C58)</f>
        <v>106.67984782279851</v>
      </c>
      <c r="D64">
        <v>3</v>
      </c>
      <c r="E64" s="12">
        <f>AVERAGE(E57:E58)</f>
        <v>1.3722346407347383</v>
      </c>
      <c r="F64">
        <v>3</v>
      </c>
      <c r="G64" s="12">
        <v>17.559999999999999</v>
      </c>
      <c r="H64">
        <v>3</v>
      </c>
      <c r="I64" s="12">
        <v>4</v>
      </c>
      <c r="J64">
        <v>3</v>
      </c>
      <c r="K64" s="12">
        <f>AVERAGE(K57:K58)</f>
        <v>2.0505211874008609</v>
      </c>
      <c r="L64">
        <v>3</v>
      </c>
      <c r="M64" s="12">
        <f>AVERAGE(M57:M58)</f>
        <v>7.93788716403572</v>
      </c>
      <c r="N64">
        <v>3</v>
      </c>
    </row>
    <row r="65" spans="1:14" x14ac:dyDescent="0.3">
      <c r="A65" s="12">
        <f>AVERAGE(A55:A56)</f>
        <v>4.0358897209715465</v>
      </c>
      <c r="B65">
        <v>4</v>
      </c>
      <c r="C65" s="12">
        <v>90</v>
      </c>
      <c r="D65">
        <v>4</v>
      </c>
      <c r="E65" s="12">
        <f>AVERAGE(E55:E56)</f>
        <v>2.4161553322528362</v>
      </c>
      <c r="F65">
        <v>4</v>
      </c>
      <c r="G65" s="12">
        <f>AVERAGE(G55:G56)</f>
        <v>18.088529910038023</v>
      </c>
      <c r="H65">
        <v>4</v>
      </c>
      <c r="I65" s="12">
        <f>AVERAGE(I55:I56)</f>
        <v>4.1249472096530919</v>
      </c>
      <c r="J65">
        <v>4</v>
      </c>
      <c r="K65" s="12">
        <f>AVERAGE(K55:K56)</f>
        <v>2.3099308860185812</v>
      </c>
      <c r="L65">
        <v>4</v>
      </c>
      <c r="M65" s="12">
        <f>AVERAGE(M55:M56)</f>
        <v>10.126090041702145</v>
      </c>
      <c r="N65">
        <v>4</v>
      </c>
    </row>
    <row r="66" spans="1:14" x14ac:dyDescent="0.3">
      <c r="A66" s="12">
        <v>5</v>
      </c>
      <c r="B66">
        <v>5</v>
      </c>
      <c r="C66" s="12">
        <f>AVERAGE(C53:C54)</f>
        <v>107.73225041599136</v>
      </c>
      <c r="D66">
        <v>5</v>
      </c>
      <c r="E66" s="12">
        <f>AVERAGE(E53:E54)</f>
        <v>0.67695165856293893</v>
      </c>
      <c r="F66">
        <v>5</v>
      </c>
      <c r="G66" s="12">
        <f>AVERAGE(G53:G54)</f>
        <v>18.377499520821097</v>
      </c>
      <c r="H66">
        <v>5</v>
      </c>
      <c r="I66" s="12">
        <f>AVERAGE(I53:I54)</f>
        <v>6.8670955472490007</v>
      </c>
      <c r="J66">
        <v>5</v>
      </c>
      <c r="K66" s="12">
        <f>AVERAGE(K53:K54)</f>
        <v>2.5483203036483117</v>
      </c>
      <c r="L66">
        <v>5</v>
      </c>
      <c r="M66" s="12">
        <f>AVERAGE(M53:M54)</f>
        <v>7.8635237221894716</v>
      </c>
      <c r="N66">
        <v>5</v>
      </c>
    </row>
    <row r="67" spans="1:14" x14ac:dyDescent="0.3">
      <c r="A67" s="12">
        <f>AVERAGE(A51:A52)</f>
        <v>9.4917712946797757</v>
      </c>
      <c r="B67">
        <v>6</v>
      </c>
      <c r="C67" s="12">
        <v>130</v>
      </c>
      <c r="D67">
        <v>6</v>
      </c>
      <c r="E67" s="12">
        <f>AVERAGE(E51:E52)</f>
        <v>5.6556628849270665E-2</v>
      </c>
      <c r="F67">
        <v>6</v>
      </c>
      <c r="G67" s="12">
        <f>AVERAGE(G51:G52)</f>
        <v>18.339452715862368</v>
      </c>
      <c r="H67">
        <v>6</v>
      </c>
      <c r="I67" s="12">
        <v>6.34</v>
      </c>
      <c r="J67">
        <v>6</v>
      </c>
      <c r="K67" s="12">
        <f>AVERAGE(K51:K52)</f>
        <v>1.0639485610695671</v>
      </c>
      <c r="L67">
        <v>6</v>
      </c>
      <c r="M67" s="12">
        <v>7.12</v>
      </c>
      <c r="N67">
        <v>6</v>
      </c>
    </row>
    <row r="68" spans="1:14" x14ac:dyDescent="0.3">
      <c r="A68" s="12">
        <f>AVERAGE(A49:A50)</f>
        <v>8.6579919446231131</v>
      </c>
      <c r="B68">
        <v>7</v>
      </c>
      <c r="C68" s="12">
        <f>AVERAGE(C49:C50)</f>
        <v>265.26310357644519</v>
      </c>
      <c r="D68">
        <v>7</v>
      </c>
      <c r="E68" s="12">
        <f>AVERAGE(E49:E50)</f>
        <v>1.6836788330632091</v>
      </c>
      <c r="F68">
        <v>7</v>
      </c>
      <c r="G68" s="12">
        <f>AVERAGE(G49:G50)</f>
        <v>20.398937366680062</v>
      </c>
      <c r="H68">
        <v>7</v>
      </c>
      <c r="I68" s="12">
        <v>7.12</v>
      </c>
      <c r="J68">
        <v>7</v>
      </c>
      <c r="K68" s="12">
        <f>AVERAGE(K49:K50)</f>
        <v>2.5847422388397909</v>
      </c>
      <c r="L68">
        <v>7</v>
      </c>
      <c r="M68" s="12">
        <f>AVERAGE(M49:M50)</f>
        <v>8.0939791707604627</v>
      </c>
      <c r="N68">
        <v>7</v>
      </c>
    </row>
    <row r="69" spans="1:14" x14ac:dyDescent="0.3">
      <c r="A69" s="12">
        <f>AVERAGE(A47:A48)</f>
        <v>7.425056004778094</v>
      </c>
      <c r="B69">
        <v>8</v>
      </c>
      <c r="C69" s="12">
        <f>AVERAGE(C47:C48)</f>
        <v>510.89130454889244</v>
      </c>
      <c r="D69">
        <v>8</v>
      </c>
      <c r="E69" s="12">
        <f>AVERAGE(E47:E48)</f>
        <v>4.8028390707725563</v>
      </c>
      <c r="F69">
        <v>8</v>
      </c>
      <c r="G69" s="12">
        <f>AVERAGE(G47:G48)</f>
        <v>21.227699693943798</v>
      </c>
      <c r="H69">
        <v>8</v>
      </c>
      <c r="I69" s="12">
        <f>AVERAGE(I47:I48)</f>
        <v>13.769720637418846</v>
      </c>
      <c r="J69">
        <v>8</v>
      </c>
      <c r="K69" s="12">
        <f>AVERAGE(K47:K48)</f>
        <v>7.0261324495807829</v>
      </c>
      <c r="L69">
        <v>8</v>
      </c>
      <c r="M69" s="12">
        <v>10.89</v>
      </c>
      <c r="N69">
        <v>8</v>
      </c>
    </row>
    <row r="70" spans="1:14" x14ac:dyDescent="0.3">
      <c r="A70" s="12">
        <v>2.1</v>
      </c>
      <c r="B70">
        <v>9</v>
      </c>
      <c r="C70" s="12">
        <v>300.12</v>
      </c>
      <c r="D70">
        <v>9</v>
      </c>
      <c r="E70" s="12">
        <f>AVERAGE(E45:E46)</f>
        <v>2.7134162722852517</v>
      </c>
      <c r="F70">
        <v>9</v>
      </c>
      <c r="G70" s="12">
        <v>17.12</v>
      </c>
      <c r="H70">
        <v>9</v>
      </c>
      <c r="I70" s="12">
        <v>13.9</v>
      </c>
      <c r="J70">
        <v>9</v>
      </c>
      <c r="K70" s="12">
        <f>AVERAGE(K45:K46)</f>
        <v>3.8891847949240876</v>
      </c>
      <c r="L70">
        <v>9</v>
      </c>
      <c r="M70" s="12">
        <v>10.01</v>
      </c>
      <c r="N70">
        <v>9</v>
      </c>
    </row>
    <row r="71" spans="1:14" x14ac:dyDescent="0.3">
      <c r="A71" s="12">
        <f>AVERAGE(A43:A44)</f>
        <v>2.4210063095347483</v>
      </c>
      <c r="B71">
        <v>10</v>
      </c>
      <c r="C71" s="12">
        <f>AVERAGE(C43:C44)</f>
        <v>275.34292551053483</v>
      </c>
      <c r="D71">
        <v>10</v>
      </c>
      <c r="E71" s="12">
        <f>AVERAGE(E43:E44)</f>
        <v>20.629220054024849</v>
      </c>
      <c r="F71">
        <v>10</v>
      </c>
      <c r="G71" s="12">
        <v>14.34</v>
      </c>
      <c r="H71">
        <v>10</v>
      </c>
      <c r="I71" s="12">
        <v>16.100000000000001</v>
      </c>
      <c r="J71">
        <v>10</v>
      </c>
      <c r="K71" s="12">
        <f>AVERAGE(K43:K44)</f>
        <v>4.4719012009970536</v>
      </c>
      <c r="L71">
        <v>10</v>
      </c>
      <c r="M71" s="12">
        <f>AVERAGE(M43:M44)</f>
        <v>10.804215846815572</v>
      </c>
      <c r="N71">
        <v>10</v>
      </c>
    </row>
    <row r="72" spans="1:14" x14ac:dyDescent="0.3">
      <c r="A72" s="12">
        <f>AVERAGE(A41:A42)</f>
        <v>3.3199101810162639</v>
      </c>
      <c r="B72">
        <v>11</v>
      </c>
      <c r="C72" s="12">
        <f>AVERAGE(C41:C42)</f>
        <v>176.88805290113453</v>
      </c>
      <c r="D72">
        <v>11</v>
      </c>
      <c r="E72" s="12">
        <f>AVERAGE(E41:E42)</f>
        <v>8.9950493354943273</v>
      </c>
      <c r="F72">
        <v>11</v>
      </c>
      <c r="G72" s="12">
        <f>AVERAGE(G41:G42)</f>
        <v>13.712614060036479</v>
      </c>
      <c r="H72">
        <v>11</v>
      </c>
      <c r="I72" s="12">
        <f>AVERAGE(I41:I42)</f>
        <v>22.298451045970229</v>
      </c>
      <c r="J72">
        <v>11</v>
      </c>
      <c r="K72" s="12">
        <f>AVERAGE(K41:K42)</f>
        <v>2.2570133695898482</v>
      </c>
      <c r="L72">
        <v>11</v>
      </c>
      <c r="M72" s="12">
        <v>11.01</v>
      </c>
      <c r="N72">
        <v>11</v>
      </c>
    </row>
    <row r="73" spans="1:14" x14ac:dyDescent="0.3">
      <c r="A73" s="12">
        <f>AVERAGE(A39:A40)</f>
        <v>2.3401616129131062</v>
      </c>
      <c r="B73">
        <v>11.5</v>
      </c>
      <c r="C73" s="12">
        <v>169.89</v>
      </c>
      <c r="D73">
        <v>11.5</v>
      </c>
      <c r="E73" s="12">
        <f>AVERAGE(E39:E40)</f>
        <v>2.7865590059427339</v>
      </c>
      <c r="F73">
        <v>11.5</v>
      </c>
      <c r="G73" s="12">
        <f>AVERAGE(G39:G40)</f>
        <v>11.022601075833926</v>
      </c>
      <c r="H73">
        <v>11.5</v>
      </c>
      <c r="I73" s="12">
        <v>24.56</v>
      </c>
      <c r="J73">
        <v>11.5</v>
      </c>
      <c r="K73" s="12">
        <f>AVERAGE(K39:K40)</f>
        <v>1.5102594606843418</v>
      </c>
      <c r="L73">
        <v>11.5</v>
      </c>
      <c r="M73" s="12">
        <v>13.45</v>
      </c>
      <c r="N73">
        <v>11.5</v>
      </c>
    </row>
    <row r="74" spans="1:14" x14ac:dyDescent="0.3">
      <c r="A74" s="12">
        <f>AVERAGE(A37:A38)</f>
        <v>1.5229562008024746</v>
      </c>
      <c r="B74">
        <v>12</v>
      </c>
      <c r="C74" s="12">
        <f>AVERAGE(C37:C38)</f>
        <v>180.62377348460294</v>
      </c>
      <c r="D74">
        <v>12</v>
      </c>
      <c r="E74" s="12">
        <f>AVERAGE(E37:E38)</f>
        <v>137.11140849270666</v>
      </c>
      <c r="F74">
        <v>12</v>
      </c>
      <c r="G74" s="12">
        <f>AVERAGE(G37:G38)</f>
        <v>6.7120863835904423</v>
      </c>
      <c r="H74">
        <v>12</v>
      </c>
      <c r="I74" s="12">
        <f>AVERAGE(I37:I38)</f>
        <v>30.17825824644239</v>
      </c>
      <c r="J74">
        <v>12</v>
      </c>
      <c r="K74" s="12">
        <f>AVERAGE(K37:K38)</f>
        <v>182.44894346249714</v>
      </c>
      <c r="L74">
        <v>12</v>
      </c>
      <c r="M74" s="12">
        <f>AVERAGE(M37:M38)</f>
        <v>16.101892316761642</v>
      </c>
      <c r="N74">
        <v>12</v>
      </c>
    </row>
    <row r="75" spans="1:14" x14ac:dyDescent="0.3">
      <c r="A75" s="12">
        <f>AVERAGE(A35:A36)</f>
        <v>0.20851894391864984</v>
      </c>
      <c r="B75">
        <v>12.5</v>
      </c>
      <c r="C75" s="12">
        <f>AVERAGE(C35:C36)</f>
        <v>7.3813957428417076</v>
      </c>
      <c r="D75">
        <v>12.5</v>
      </c>
      <c r="E75" s="12">
        <f>AVERAGE(E35:E36)</f>
        <v>6.2319197839005946</v>
      </c>
      <c r="F75">
        <v>12.5</v>
      </c>
      <c r="G75" s="12">
        <f>AVERAGE(G35:G36)</f>
        <v>0.3024577503323338</v>
      </c>
      <c r="H75">
        <v>12.5</v>
      </c>
      <c r="I75" s="12">
        <v>30.11</v>
      </c>
      <c r="J75">
        <v>12.5</v>
      </c>
      <c r="K75" s="12">
        <f>AVERAGE(K35:K36)</f>
        <v>185.5072807613868</v>
      </c>
      <c r="L75">
        <v>12.5</v>
      </c>
      <c r="M75" s="12">
        <f>AVERAGE(M35:M36)</f>
        <v>15.516443090762211</v>
      </c>
      <c r="N75">
        <v>12.5</v>
      </c>
    </row>
    <row r="76" spans="1:14" x14ac:dyDescent="0.3">
      <c r="A76" s="12">
        <f>AVERAGE(A33:A34)</f>
        <v>1.6727124414224017</v>
      </c>
      <c r="B76">
        <v>13</v>
      </c>
      <c r="C76" s="12">
        <f>AVERAGE(C33:C34)</f>
        <v>8.1108168125337645</v>
      </c>
      <c r="D76">
        <v>13</v>
      </c>
      <c r="E76" s="12">
        <f>AVERAGE(E33:E34)</f>
        <v>8.0420544138303622</v>
      </c>
      <c r="F76">
        <v>13</v>
      </c>
      <c r="G76" s="12">
        <f>AVERAGE(G33:G34)</f>
        <v>0.39175249791325317</v>
      </c>
      <c r="H76">
        <v>13</v>
      </c>
      <c r="I76" s="12">
        <f>AVERAGE(I33:I34)</f>
        <v>31.322646730933176</v>
      </c>
      <c r="J76">
        <v>13</v>
      </c>
      <c r="K76" s="12">
        <f>AVERAGE(K33:K34)</f>
        <v>202.94523963290277</v>
      </c>
      <c r="L76">
        <v>13</v>
      </c>
      <c r="M76" s="12">
        <f>AVERAGE(M33:M34)</f>
        <v>15.497177135870396</v>
      </c>
      <c r="N76">
        <v>13</v>
      </c>
    </row>
    <row r="77" spans="1:14" x14ac:dyDescent="0.3">
      <c r="A77" s="4" t="s">
        <v>0</v>
      </c>
      <c r="B77" s="4"/>
      <c r="C77" s="5" t="s">
        <v>1</v>
      </c>
      <c r="D77" s="5"/>
      <c r="E77" s="6" t="s">
        <v>2</v>
      </c>
      <c r="F77" s="6"/>
      <c r="G77" s="7" t="s">
        <v>3</v>
      </c>
      <c r="H77" s="7"/>
      <c r="I77" s="8" t="s">
        <v>4</v>
      </c>
      <c r="J77" s="8"/>
      <c r="K77" s="9" t="s">
        <v>5</v>
      </c>
      <c r="L77" s="9"/>
      <c r="M77" s="13" t="s">
        <v>9</v>
      </c>
      <c r="N77" s="13"/>
    </row>
    <row r="78" spans="1:14" x14ac:dyDescent="0.3">
      <c r="A78" s="11" t="s">
        <v>21</v>
      </c>
      <c r="B78" s="11" t="s">
        <v>7</v>
      </c>
      <c r="C78" s="11" t="s">
        <v>21</v>
      </c>
      <c r="D78" s="11" t="s">
        <v>7</v>
      </c>
      <c r="E78" s="11" t="s">
        <v>21</v>
      </c>
      <c r="F78" s="11" t="s">
        <v>7</v>
      </c>
      <c r="G78" s="11" t="s">
        <v>21</v>
      </c>
      <c r="H78" s="11" t="s">
        <v>7</v>
      </c>
      <c r="I78" s="11" t="s">
        <v>21</v>
      </c>
      <c r="J78" s="11" t="s">
        <v>7</v>
      </c>
      <c r="K78" s="11" t="s">
        <v>21</v>
      </c>
      <c r="L78" s="11" t="s">
        <v>7</v>
      </c>
      <c r="M78" s="11" t="s">
        <v>21</v>
      </c>
      <c r="N78" s="11" t="s">
        <v>7</v>
      </c>
    </row>
    <row r="79" spans="1:14" x14ac:dyDescent="0.3">
      <c r="A79" s="12" t="e">
        <f>STDEV(A59:A60)</f>
        <v>#DIV/0!</v>
      </c>
      <c r="B79">
        <v>2</v>
      </c>
      <c r="C79" s="12">
        <f>STDEV(C59:C60)</f>
        <v>45.986083106415009</v>
      </c>
      <c r="D79">
        <v>2</v>
      </c>
      <c r="E79" s="12">
        <f>STDEV(E59:E60)</f>
        <v>0.4722119442879068</v>
      </c>
      <c r="F79">
        <v>2</v>
      </c>
      <c r="G79" s="12">
        <f>STDEV(G59:G60)</f>
        <v>1.5200642581365813</v>
      </c>
      <c r="H79">
        <v>2</v>
      </c>
      <c r="I79" s="12">
        <f>STDEV(I59:I60)</f>
        <v>2.652367356617265</v>
      </c>
      <c r="J79">
        <v>2</v>
      </c>
      <c r="K79" s="12" t="e">
        <f>STDEV(K59:K60)</f>
        <v>#DIV/0!</v>
      </c>
      <c r="L79">
        <v>2</v>
      </c>
      <c r="M79" s="12">
        <f>STDEV(M59:M60)</f>
        <v>0.76939874950015574</v>
      </c>
      <c r="N79">
        <v>2</v>
      </c>
    </row>
    <row r="80" spans="1:14" x14ac:dyDescent="0.3">
      <c r="A80" s="12">
        <f>STDEV(A57:A58)</f>
        <v>0.4019045158650727</v>
      </c>
      <c r="B80">
        <v>3</v>
      </c>
      <c r="C80" s="12">
        <f>STDEV(C57:C58)</f>
        <v>37.810180928245757</v>
      </c>
      <c r="D80">
        <v>3</v>
      </c>
      <c r="E80" s="12">
        <f>STDEV(E57:E58)</f>
        <v>1.0328016162519456</v>
      </c>
      <c r="F80">
        <v>3</v>
      </c>
      <c r="G80" s="12">
        <f>STDEV(G57:G58)</f>
        <v>2.9399942215137869</v>
      </c>
      <c r="H80">
        <v>3</v>
      </c>
      <c r="I80" s="12">
        <f>STDEV(I57:I58)</f>
        <v>2.0129993193143716</v>
      </c>
      <c r="J80">
        <v>3</v>
      </c>
      <c r="K80" s="12">
        <f>STDEV(K57:K58)</f>
        <v>0.91500386602364459</v>
      </c>
      <c r="L80">
        <v>3</v>
      </c>
      <c r="M80" s="12">
        <f>STDEV(M57:M58)</f>
        <v>0.3431066563613196</v>
      </c>
      <c r="N80">
        <v>3</v>
      </c>
    </row>
    <row r="81" spans="1:14" x14ac:dyDescent="0.3">
      <c r="A81" s="12">
        <f>STDEV(A55:A56)</f>
        <v>0.48587466438441174</v>
      </c>
      <c r="B81">
        <v>4</v>
      </c>
      <c r="C81" s="12" t="e">
        <f>STDEV(C55:C56)</f>
        <v>#DIV/0!</v>
      </c>
      <c r="D81">
        <v>4</v>
      </c>
      <c r="E81" s="12">
        <f>STDEV(E55:E56)</f>
        <v>2.6334294604794768</v>
      </c>
      <c r="F81">
        <v>4</v>
      </c>
      <c r="G81" s="12">
        <f>STDEV(G55:G56)</f>
        <v>5.4375674233633804</v>
      </c>
      <c r="H81">
        <v>4</v>
      </c>
      <c r="I81" s="12" t="e">
        <f>STDEV(I55:I56)</f>
        <v>#DIV/0!</v>
      </c>
      <c r="J81">
        <v>4</v>
      </c>
      <c r="K81" s="12">
        <f>STDEV(K55:K56)</f>
        <v>0.66436151129823173</v>
      </c>
      <c r="L81">
        <v>4</v>
      </c>
      <c r="M81" s="12">
        <f>STDEV(M55:M56)</f>
        <v>1.0348087270335133</v>
      </c>
      <c r="N81">
        <v>4</v>
      </c>
    </row>
    <row r="82" spans="1:14" x14ac:dyDescent="0.3">
      <c r="A82" s="12">
        <f>STDEV(A53:A54)</f>
        <v>0.99756885132180384</v>
      </c>
      <c r="B82">
        <v>5</v>
      </c>
      <c r="C82" s="12">
        <f>STDEV(C53:C54)</f>
        <v>87.356498620650811</v>
      </c>
      <c r="D82">
        <v>5</v>
      </c>
      <c r="E82" s="12">
        <f>STDEV(E53:E54)</f>
        <v>0.6700001399512765</v>
      </c>
      <c r="F82">
        <v>5</v>
      </c>
      <c r="G82" s="12" t="e">
        <f>STDEV(G53:G54)</f>
        <v>#DIV/0!</v>
      </c>
      <c r="H82">
        <v>5</v>
      </c>
      <c r="I82" s="12" t="e">
        <f>STDEV(I53:I54)</f>
        <v>#DIV/0!</v>
      </c>
      <c r="J82">
        <v>5</v>
      </c>
      <c r="K82" s="12">
        <f>STDEV(K53:K54)</f>
        <v>0.2092069869300493</v>
      </c>
      <c r="L82">
        <v>5</v>
      </c>
      <c r="M82" s="12">
        <f>STDEV(M53:M54)</f>
        <v>2.4764154402983984</v>
      </c>
      <c r="N82">
        <v>5</v>
      </c>
    </row>
    <row r="83" spans="1:14" x14ac:dyDescent="0.3">
      <c r="A83" s="12" t="e">
        <f>STDEV(A51:A52)</f>
        <v>#DIV/0!</v>
      </c>
      <c r="B83">
        <v>6</v>
      </c>
      <c r="C83" s="12">
        <f>STDEV(C51:C52)</f>
        <v>23.529137596370521</v>
      </c>
      <c r="D83">
        <v>6</v>
      </c>
      <c r="E83" s="12">
        <f>STDEV(E51:E52)</f>
        <v>6.4425793859291661E-2</v>
      </c>
      <c r="F83">
        <v>6</v>
      </c>
      <c r="G83" s="12" t="e">
        <f>STDEV(G51:G52)</f>
        <v>#DIV/0!</v>
      </c>
      <c r="H83">
        <v>6</v>
      </c>
      <c r="I83" s="12">
        <f>STDEV(I51:I52)</f>
        <v>0.32162994692876679</v>
      </c>
      <c r="J83">
        <v>6</v>
      </c>
      <c r="K83" s="12">
        <f>STDEV(K51:K52)</f>
        <v>1.0774140999558612</v>
      </c>
      <c r="L83">
        <v>6</v>
      </c>
      <c r="M83" s="12">
        <f>STDEV(M51:M52)</f>
        <v>0.96033626121799531</v>
      </c>
      <c r="N83">
        <v>6</v>
      </c>
    </row>
    <row r="84" spans="1:14" x14ac:dyDescent="0.3">
      <c r="A84" s="12">
        <f>STDEV(A49:A50)</f>
        <v>0.40138472773225176</v>
      </c>
      <c r="B84">
        <v>7</v>
      </c>
      <c r="C84" s="12">
        <f>STDEV(C49:C50)</f>
        <v>16.124708704769304</v>
      </c>
      <c r="D84">
        <v>7</v>
      </c>
      <c r="E84" s="12">
        <f>STDEV(E49:E50)</f>
        <v>1.4408640387627618</v>
      </c>
      <c r="F84">
        <v>7</v>
      </c>
      <c r="G84" s="12">
        <f>STDEV(G49:G50)</f>
        <v>4.3142804170263753</v>
      </c>
      <c r="H84">
        <v>7</v>
      </c>
      <c r="I84" s="12">
        <f>STDEV(I49:I50)</f>
        <v>1.630705137947053</v>
      </c>
      <c r="J84">
        <v>7</v>
      </c>
      <c r="K84" s="12">
        <f>STDEV(K49:K50)</f>
        <v>0.83717164680147094</v>
      </c>
      <c r="L84">
        <v>7</v>
      </c>
      <c r="M84" s="12">
        <f>STDEV(M49:M50)</f>
        <v>1.2648014564184029</v>
      </c>
      <c r="N84">
        <v>7</v>
      </c>
    </row>
    <row r="85" spans="1:14" x14ac:dyDescent="0.3">
      <c r="A85" s="12">
        <f>STDEV(A47:A48)</f>
        <v>0.27208268662628277</v>
      </c>
      <c r="B85">
        <v>8</v>
      </c>
      <c r="C85" s="12">
        <f>STDEV(C47:C48)</f>
        <v>26.56360654523581</v>
      </c>
      <c r="D85">
        <v>8</v>
      </c>
      <c r="E85" s="12">
        <f>STDEV(E47:E48)</f>
        <v>1.6204671747145245</v>
      </c>
      <c r="F85">
        <v>8</v>
      </c>
      <c r="G85" s="12">
        <f>STDEV(G47:G48)</f>
        <v>0.36450855068205251</v>
      </c>
      <c r="H85">
        <v>8</v>
      </c>
      <c r="I85" s="12">
        <f>STDEV(I47:I48)</f>
        <v>2.4126182891958865</v>
      </c>
      <c r="J85">
        <v>8</v>
      </c>
      <c r="K85" s="12">
        <f>STDEV(K47:K48)</f>
        <v>6.1766081778721551</v>
      </c>
      <c r="L85">
        <v>8</v>
      </c>
      <c r="M85" s="12">
        <f>STDEV(M47:M48)</f>
        <v>0.63859920207610876</v>
      </c>
      <c r="N85">
        <v>8</v>
      </c>
    </row>
    <row r="86" spans="1:14" x14ac:dyDescent="0.3">
      <c r="A86" s="12">
        <f>STDEV(A45:A46)</f>
        <v>0.57766701788322095</v>
      </c>
      <c r="B86">
        <v>9</v>
      </c>
      <c r="C86" s="12">
        <f>STDEV(C45:C46)</f>
        <v>84.678424630763971</v>
      </c>
      <c r="D86">
        <v>9</v>
      </c>
      <c r="E86" s="12">
        <f>STDEV(E45:E46)</f>
        <v>0.5634037353853939</v>
      </c>
      <c r="F86">
        <v>9</v>
      </c>
      <c r="G86" s="12">
        <f>STDEV(G45:G46)</f>
        <v>1.9512376019309237</v>
      </c>
      <c r="H86">
        <v>9</v>
      </c>
      <c r="I86" s="12">
        <f>STDEV(I45:I46)</f>
        <v>3.1654485498425986</v>
      </c>
      <c r="J86">
        <v>9</v>
      </c>
      <c r="K86" s="12">
        <f>STDEV(K45:K46)</f>
        <v>2.9233625793691926</v>
      </c>
      <c r="L86">
        <v>9</v>
      </c>
      <c r="M86" s="12">
        <f>STDEV(M45:M46)</f>
        <v>1.4958900229974046</v>
      </c>
      <c r="N86">
        <v>9</v>
      </c>
    </row>
    <row r="87" spans="1:14" x14ac:dyDescent="0.3">
      <c r="A87" s="12" t="e">
        <f>STDEV(A43:A44)</f>
        <v>#DIV/0!</v>
      </c>
      <c r="B87">
        <v>10</v>
      </c>
      <c r="C87" s="12" t="e">
        <f>STDEV(C43:C44)</f>
        <v>#DIV/0!</v>
      </c>
      <c r="D87">
        <v>10</v>
      </c>
      <c r="E87" s="12" t="e">
        <f>STDEV(E43:E44)</f>
        <v>#DIV/0!</v>
      </c>
      <c r="F87">
        <v>10</v>
      </c>
      <c r="G87" s="12" t="e">
        <f>STDEV(G43:G44)</f>
        <v>#DIV/0!</v>
      </c>
      <c r="H87">
        <v>10</v>
      </c>
      <c r="I87" s="12" t="e">
        <f>STDEV(I43:I44)</f>
        <v>#DIV/0!</v>
      </c>
      <c r="J87">
        <v>10</v>
      </c>
      <c r="K87" s="12" t="e">
        <f>STDEV(K43:K44)</f>
        <v>#DIV/0!</v>
      </c>
      <c r="L87">
        <v>10</v>
      </c>
      <c r="M87" s="12" t="e">
        <f>STDEV(M43:M44)</f>
        <v>#DIV/0!</v>
      </c>
      <c r="N87">
        <v>10</v>
      </c>
    </row>
    <row r="88" spans="1:14" x14ac:dyDescent="0.3">
      <c r="A88" s="12">
        <f>STDEV(A41:A42)</f>
        <v>0.85136455629114538</v>
      </c>
      <c r="B88">
        <v>11</v>
      </c>
      <c r="C88" s="12">
        <f>STDEV(C41:C42)</f>
        <v>115.46432491324212</v>
      </c>
      <c r="D88">
        <v>11</v>
      </c>
      <c r="E88" s="12">
        <f>STDEV(E41:E42)</f>
        <v>10.864300309074725</v>
      </c>
      <c r="F88">
        <v>11</v>
      </c>
      <c r="G88" s="12">
        <f>STDEV(G41:G42)</f>
        <v>0.47490722820044012</v>
      </c>
      <c r="H88">
        <v>11</v>
      </c>
      <c r="I88" s="12" t="e">
        <f>STDEV(I41:I42)</f>
        <v>#DIV/0!</v>
      </c>
      <c r="J88">
        <v>11</v>
      </c>
      <c r="K88" s="12">
        <f>STDEV(K41:K42)</f>
        <v>0.53516110094832336</v>
      </c>
      <c r="L88">
        <v>11</v>
      </c>
      <c r="M88" s="12">
        <f>STDEV(M41:M42)</f>
        <v>2.6550520328446523</v>
      </c>
      <c r="N88">
        <v>11</v>
      </c>
    </row>
    <row r="89" spans="1:14" x14ac:dyDescent="0.3">
      <c r="A89" s="12">
        <f>STDEV(A39:A40)</f>
        <v>1.1345035046857932</v>
      </c>
      <c r="B89">
        <v>11.5</v>
      </c>
      <c r="C89" s="12">
        <f>STDEV(C39:C40)</f>
        <v>28.029115031685265</v>
      </c>
      <c r="D89">
        <v>11.5</v>
      </c>
      <c r="E89" s="12">
        <f>STDEV(E39:E40)</f>
        <v>1.3660609276211488</v>
      </c>
      <c r="F89">
        <v>11.5</v>
      </c>
      <c r="G89" s="12">
        <f>STDEV(G39:G40)</f>
        <v>0.17448357688236468</v>
      </c>
      <c r="H89">
        <v>11.5</v>
      </c>
      <c r="I89" s="12">
        <f>STDEV(I39:I40)</f>
        <v>3.0676104334769154</v>
      </c>
      <c r="J89">
        <v>11.5</v>
      </c>
      <c r="K89" s="12">
        <f>STDEV(K39:K40)</f>
        <v>0.58381575177707701</v>
      </c>
      <c r="L89">
        <v>11.5</v>
      </c>
      <c r="M89" s="12">
        <f>STDEV(M39:M40)</f>
        <v>1.1025172002948609</v>
      </c>
      <c r="N89">
        <v>11.5</v>
      </c>
    </row>
    <row r="90" spans="1:14" x14ac:dyDescent="0.3">
      <c r="A90" s="12">
        <f>STDEV(A37:A38)</f>
        <v>1.2278587311529627</v>
      </c>
      <c r="B90">
        <v>12</v>
      </c>
      <c r="C90" s="12">
        <f>STDEV(C37:C38)</f>
        <v>16.033884868967125</v>
      </c>
      <c r="D90">
        <v>12</v>
      </c>
      <c r="E90" s="12">
        <f>STDEV(E37:E38)</f>
        <v>18.690014481793636</v>
      </c>
      <c r="F90">
        <v>12</v>
      </c>
      <c r="G90" s="12">
        <f>STDEV(G37:G38)</f>
        <v>0.85552963565179974</v>
      </c>
      <c r="H90">
        <v>12</v>
      </c>
      <c r="I90" s="12">
        <f>STDEV(I37:I38)</f>
        <v>6.2079811299455043</v>
      </c>
      <c r="J90">
        <v>12</v>
      </c>
      <c r="K90" s="12">
        <f>STDEV(K37:K38)</f>
        <v>0.22664190396176362</v>
      </c>
      <c r="L90">
        <v>12</v>
      </c>
      <c r="M90" s="12">
        <f>STDEV(M37:M38)</f>
        <v>1.4218402681197834E-2</v>
      </c>
      <c r="N90">
        <v>12</v>
      </c>
    </row>
    <row r="91" spans="1:14" x14ac:dyDescent="0.3">
      <c r="A91" s="12">
        <f>STDEV(A35:A36)</f>
        <v>3.5424557512348229E-2</v>
      </c>
      <c r="B91">
        <v>12.5</v>
      </c>
      <c r="C91" s="12">
        <f>STDEV(C35:C36)</f>
        <v>0.92164336061193464</v>
      </c>
      <c r="D91">
        <v>12.5</v>
      </c>
      <c r="E91" s="12">
        <f>STDEV(E35:E36)</f>
        <v>1.9356456396243724</v>
      </c>
      <c r="F91">
        <v>12.5</v>
      </c>
      <c r="G91" s="12">
        <f>STDEV(G35:G36)</f>
        <v>5.2208253247329486E-2</v>
      </c>
      <c r="H91">
        <v>12.5</v>
      </c>
      <c r="I91" s="12">
        <f>STDEV(I35:I36)</f>
        <v>4.7880973585617763</v>
      </c>
      <c r="J91">
        <v>12.5</v>
      </c>
      <c r="K91" s="12" t="e">
        <f>STDEV(K35:K36)</f>
        <v>#DIV/0!</v>
      </c>
      <c r="L91">
        <v>12.5</v>
      </c>
      <c r="M91" s="12">
        <f>STDEV(M35:M36)</f>
        <v>7.8082645717975935E-2</v>
      </c>
      <c r="N91">
        <v>12.5</v>
      </c>
    </row>
    <row r="92" spans="1:14" x14ac:dyDescent="0.3">
      <c r="A92" s="12">
        <f>STDEV(A33:A34)</f>
        <v>0.16595217240415361</v>
      </c>
      <c r="B92">
        <v>13</v>
      </c>
      <c r="C92" s="12">
        <f>STDEV(C33:C34)</f>
        <v>0.42450764044811623</v>
      </c>
      <c r="D92">
        <v>13</v>
      </c>
      <c r="E92" s="12">
        <f>STDEV(E33:E34)</f>
        <v>1.7627158191448822</v>
      </c>
      <c r="F92">
        <v>13</v>
      </c>
      <c r="G92" s="12">
        <f>STDEV(G33:G34)</f>
        <v>1.4454867571742637E-2</v>
      </c>
      <c r="H92">
        <v>13</v>
      </c>
      <c r="I92" s="12">
        <f>STDEV(I33:I34)</f>
        <v>0.80051035172943374</v>
      </c>
      <c r="J92">
        <v>13</v>
      </c>
      <c r="K92" s="12">
        <f>STDEV(K33:K34)</f>
        <v>0.68781076167049948</v>
      </c>
      <c r="L92">
        <v>13</v>
      </c>
      <c r="M92" s="12">
        <f>STDEV(M33:M34)</f>
        <v>3.7588852258478085E-2</v>
      </c>
      <c r="N92">
        <v>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66"/>
  <sheetViews>
    <sheetView zoomScale="66" zoomScaleNormal="130" workbookViewId="0">
      <selection activeCell="F61" sqref="F61"/>
    </sheetView>
  </sheetViews>
  <sheetFormatPr baseColWidth="10" defaultRowHeight="14.4" x14ac:dyDescent="0.3"/>
  <cols>
    <col min="11" max="11" width="12.88671875" customWidth="1"/>
  </cols>
  <sheetData>
    <row r="1" spans="1:29" x14ac:dyDescent="0.3">
      <c r="A1" s="4" t="s">
        <v>0</v>
      </c>
      <c r="B1" s="4"/>
      <c r="C1" s="5" t="s">
        <v>1</v>
      </c>
      <c r="D1" s="5"/>
      <c r="E1" s="6" t="s">
        <v>2</v>
      </c>
      <c r="F1" s="6"/>
      <c r="G1" s="7" t="s">
        <v>3</v>
      </c>
      <c r="H1" s="7"/>
      <c r="I1" s="8" t="s">
        <v>4</v>
      </c>
      <c r="J1" s="8"/>
      <c r="K1" s="9" t="s">
        <v>5</v>
      </c>
      <c r="L1" s="9"/>
      <c r="M1" s="13" t="s">
        <v>9</v>
      </c>
      <c r="N1" s="13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</row>
    <row r="2" spans="1:29" x14ac:dyDescent="0.3">
      <c r="A2" s="11" t="s">
        <v>10</v>
      </c>
      <c r="B2" s="11" t="s">
        <v>11</v>
      </c>
      <c r="C2" s="11" t="s">
        <v>10</v>
      </c>
      <c r="D2" s="11" t="s">
        <v>11</v>
      </c>
      <c r="E2" s="11" t="s">
        <v>10</v>
      </c>
      <c r="F2" s="11" t="s">
        <v>11</v>
      </c>
      <c r="G2" s="11" t="s">
        <v>10</v>
      </c>
      <c r="H2" s="11" t="s">
        <v>11</v>
      </c>
      <c r="I2" s="11" t="s">
        <v>10</v>
      </c>
      <c r="J2" s="11" t="s">
        <v>11</v>
      </c>
      <c r="K2" s="11" t="s">
        <v>10</v>
      </c>
      <c r="L2" s="11" t="s">
        <v>11</v>
      </c>
      <c r="M2" s="11" t="s">
        <v>10</v>
      </c>
      <c r="N2" s="11" t="s">
        <v>11</v>
      </c>
    </row>
    <row r="3" spans="1:29" x14ac:dyDescent="0.3">
      <c r="A3">
        <v>1905894.875</v>
      </c>
      <c r="B3">
        <v>1</v>
      </c>
      <c r="C3">
        <v>73329.804999999993</v>
      </c>
      <c r="D3">
        <v>1</v>
      </c>
      <c r="E3">
        <v>57.588000000000001</v>
      </c>
      <c r="F3">
        <v>1</v>
      </c>
      <c r="G3">
        <v>26120234</v>
      </c>
      <c r="H3">
        <v>1</v>
      </c>
      <c r="I3">
        <v>1450190.25</v>
      </c>
      <c r="J3">
        <v>1</v>
      </c>
      <c r="K3">
        <v>6607.0690000000004</v>
      </c>
      <c r="L3">
        <v>1</v>
      </c>
      <c r="M3">
        <v>5365582</v>
      </c>
      <c r="N3">
        <v>1</v>
      </c>
    </row>
    <row r="4" spans="1:29" x14ac:dyDescent="0.3">
      <c r="A4">
        <v>379145.75</v>
      </c>
      <c r="B4">
        <v>1</v>
      </c>
      <c r="C4">
        <v>512995</v>
      </c>
      <c r="D4">
        <v>1</v>
      </c>
      <c r="E4">
        <v>138082.54699999999</v>
      </c>
      <c r="F4">
        <v>1</v>
      </c>
      <c r="G4">
        <v>6535383.5</v>
      </c>
      <c r="H4">
        <v>1</v>
      </c>
      <c r="I4">
        <v>16653630</v>
      </c>
      <c r="J4">
        <v>1</v>
      </c>
      <c r="K4">
        <v>41604.870999999999</v>
      </c>
      <c r="L4">
        <v>1</v>
      </c>
      <c r="M4">
        <v>35860920</v>
      </c>
      <c r="N4">
        <v>1</v>
      </c>
    </row>
    <row r="5" spans="1:29" x14ac:dyDescent="0.3">
      <c r="A5">
        <v>27468.65</v>
      </c>
      <c r="B5">
        <v>2</v>
      </c>
      <c r="C5">
        <v>194227.141</v>
      </c>
      <c r="D5">
        <v>2</v>
      </c>
      <c r="E5">
        <v>196610.82800000001</v>
      </c>
      <c r="F5">
        <v>2</v>
      </c>
      <c r="G5">
        <v>774752.18799999997</v>
      </c>
      <c r="H5">
        <v>2</v>
      </c>
      <c r="I5">
        <v>12444531</v>
      </c>
      <c r="J5">
        <v>2</v>
      </c>
      <c r="K5">
        <v>114290.875</v>
      </c>
      <c r="L5">
        <v>2</v>
      </c>
      <c r="M5">
        <v>49939852</v>
      </c>
      <c r="N5">
        <v>2</v>
      </c>
    </row>
    <row r="6" spans="1:29" x14ac:dyDescent="0.3">
      <c r="A6">
        <v>17394.741999999998</v>
      </c>
      <c r="B6">
        <v>2</v>
      </c>
      <c r="C6">
        <v>266013.15600000002</v>
      </c>
      <c r="D6">
        <v>2</v>
      </c>
      <c r="E6">
        <v>228097.40599999999</v>
      </c>
      <c r="F6">
        <v>2</v>
      </c>
      <c r="G6">
        <v>656129.81299999997</v>
      </c>
      <c r="H6">
        <v>2</v>
      </c>
      <c r="I6">
        <v>14999278</v>
      </c>
      <c r="J6">
        <v>2</v>
      </c>
      <c r="K6">
        <v>130611.06299999999</v>
      </c>
      <c r="L6">
        <v>2</v>
      </c>
      <c r="M6">
        <v>54460276</v>
      </c>
      <c r="N6">
        <v>2</v>
      </c>
    </row>
    <row r="7" spans="1:29" x14ac:dyDescent="0.3">
      <c r="A7">
        <v>1886.298</v>
      </c>
      <c r="B7">
        <v>3</v>
      </c>
      <c r="C7">
        <v>123379.5</v>
      </c>
      <c r="D7">
        <v>3</v>
      </c>
      <c r="E7">
        <v>197136.141</v>
      </c>
      <c r="F7">
        <v>3</v>
      </c>
      <c r="G7">
        <v>234995.141</v>
      </c>
      <c r="H7">
        <v>3</v>
      </c>
      <c r="I7">
        <v>11647409</v>
      </c>
      <c r="J7">
        <v>3</v>
      </c>
      <c r="K7">
        <v>131270.625</v>
      </c>
      <c r="L7">
        <v>3</v>
      </c>
      <c r="M7">
        <v>55711072</v>
      </c>
      <c r="N7">
        <v>3</v>
      </c>
    </row>
    <row r="8" spans="1:29" x14ac:dyDescent="0.3">
      <c r="A8">
        <v>3172.018</v>
      </c>
      <c r="B8">
        <v>3</v>
      </c>
      <c r="C8">
        <v>158618.734</v>
      </c>
      <c r="D8">
        <v>3</v>
      </c>
      <c r="E8">
        <v>275902.53100000002</v>
      </c>
      <c r="F8">
        <v>3</v>
      </c>
      <c r="G8">
        <v>193263.766</v>
      </c>
      <c r="H8">
        <v>3</v>
      </c>
      <c r="I8">
        <v>14480891</v>
      </c>
      <c r="J8">
        <v>3</v>
      </c>
      <c r="K8">
        <v>175507.70300000001</v>
      </c>
      <c r="L8">
        <v>3</v>
      </c>
      <c r="M8">
        <v>65300792</v>
      </c>
      <c r="N8">
        <v>3</v>
      </c>
    </row>
    <row r="9" spans="1:29" x14ac:dyDescent="0.3">
      <c r="A9">
        <v>898.79600000000005</v>
      </c>
      <c r="B9">
        <v>4</v>
      </c>
      <c r="C9">
        <v>38345.792999999998</v>
      </c>
      <c r="D9">
        <v>4</v>
      </c>
      <c r="E9">
        <v>109209.625</v>
      </c>
      <c r="F9">
        <v>4</v>
      </c>
      <c r="G9">
        <v>76654.141000000003</v>
      </c>
      <c r="H9">
        <v>4</v>
      </c>
      <c r="I9">
        <v>4040289.5</v>
      </c>
      <c r="J9">
        <v>4</v>
      </c>
      <c r="K9">
        <v>90004.483999999997</v>
      </c>
      <c r="L9">
        <v>4</v>
      </c>
      <c r="M9">
        <v>32486290</v>
      </c>
      <c r="N9">
        <v>4</v>
      </c>
    </row>
    <row r="10" spans="1:29" x14ac:dyDescent="0.3">
      <c r="A10">
        <v>730504.68799999997</v>
      </c>
      <c r="B10">
        <v>4</v>
      </c>
      <c r="C10">
        <v>321316.5</v>
      </c>
      <c r="D10">
        <v>4</v>
      </c>
      <c r="E10">
        <v>112398.29700000001</v>
      </c>
      <c r="F10">
        <v>4</v>
      </c>
      <c r="G10">
        <v>8668543</v>
      </c>
      <c r="H10">
        <v>4</v>
      </c>
      <c r="I10">
        <v>10677011</v>
      </c>
      <c r="J10">
        <v>4</v>
      </c>
      <c r="K10">
        <v>53984.616999999998</v>
      </c>
      <c r="L10">
        <v>4</v>
      </c>
      <c r="M10">
        <v>41118640</v>
      </c>
      <c r="N10">
        <v>4</v>
      </c>
    </row>
    <row r="11" spans="1:29" x14ac:dyDescent="0.3">
      <c r="A11">
        <v>1895.674</v>
      </c>
      <c r="B11">
        <v>5</v>
      </c>
      <c r="C11">
        <v>20872.467000000001</v>
      </c>
      <c r="D11">
        <v>5</v>
      </c>
      <c r="E11">
        <v>73593.781000000003</v>
      </c>
      <c r="F11">
        <v>5</v>
      </c>
      <c r="G11">
        <v>57597.379000000001</v>
      </c>
      <c r="H11">
        <v>5</v>
      </c>
      <c r="I11">
        <v>2068370.25</v>
      </c>
      <c r="J11">
        <v>5</v>
      </c>
      <c r="K11">
        <v>83145.187999999995</v>
      </c>
      <c r="L11">
        <v>5</v>
      </c>
      <c r="M11">
        <v>30808050</v>
      </c>
      <c r="N11">
        <v>5</v>
      </c>
    </row>
    <row r="12" spans="1:29" x14ac:dyDescent="0.3">
      <c r="A12">
        <v>1347.7139999999999</v>
      </c>
      <c r="B12">
        <v>5</v>
      </c>
      <c r="C12">
        <v>12588.973</v>
      </c>
      <c r="D12">
        <v>5</v>
      </c>
      <c r="E12">
        <v>22774.162</v>
      </c>
      <c r="F12">
        <v>5</v>
      </c>
      <c r="G12">
        <v>13414.556</v>
      </c>
      <c r="H12">
        <v>5</v>
      </c>
      <c r="I12">
        <v>1002076.125</v>
      </c>
      <c r="J12">
        <v>5</v>
      </c>
      <c r="K12">
        <v>10264.921</v>
      </c>
      <c r="L12">
        <v>5</v>
      </c>
      <c r="M12">
        <v>10681484</v>
      </c>
      <c r="N12">
        <v>5</v>
      </c>
    </row>
    <row r="13" spans="1:29" x14ac:dyDescent="0.3">
      <c r="A13" s="4" t="s">
        <v>0</v>
      </c>
      <c r="B13" s="4"/>
      <c r="C13" s="5" t="s">
        <v>1</v>
      </c>
      <c r="D13" s="5"/>
      <c r="E13" s="6" t="s">
        <v>2</v>
      </c>
      <c r="F13" s="6"/>
      <c r="G13" s="7" t="s">
        <v>3</v>
      </c>
      <c r="H13" s="7"/>
      <c r="I13" s="8" t="s">
        <v>4</v>
      </c>
      <c r="J13" s="8"/>
      <c r="K13" s="9" t="s">
        <v>5</v>
      </c>
      <c r="L13" s="9"/>
      <c r="M13" s="13" t="s">
        <v>9</v>
      </c>
      <c r="N13" s="13"/>
    </row>
    <row r="14" spans="1:29" x14ac:dyDescent="0.3">
      <c r="A14" s="11" t="s">
        <v>20</v>
      </c>
      <c r="B14" s="11" t="s">
        <v>11</v>
      </c>
      <c r="C14" s="11" t="s">
        <v>10</v>
      </c>
      <c r="D14" s="11" t="s">
        <v>11</v>
      </c>
      <c r="E14" s="11" t="s">
        <v>10</v>
      </c>
      <c r="F14" s="11" t="s">
        <v>11</v>
      </c>
      <c r="G14" s="11" t="s">
        <v>10</v>
      </c>
      <c r="H14" s="11" t="s">
        <v>11</v>
      </c>
      <c r="I14" s="11" t="s">
        <v>10</v>
      </c>
      <c r="J14" s="11" t="s">
        <v>11</v>
      </c>
      <c r="K14" s="11" t="s">
        <v>10</v>
      </c>
      <c r="L14" s="11" t="s">
        <v>11</v>
      </c>
      <c r="M14" s="11" t="s">
        <v>10</v>
      </c>
      <c r="N14" s="11" t="s">
        <v>11</v>
      </c>
    </row>
    <row r="15" spans="1:29" x14ac:dyDescent="0.3">
      <c r="A15" s="15"/>
      <c r="B15" s="16">
        <v>1</v>
      </c>
      <c r="C15" s="12">
        <f>((C3-5.6191)/46.275)/10</f>
        <v>158.45312998379254</v>
      </c>
      <c r="D15">
        <v>1</v>
      </c>
      <c r="E15" s="15"/>
      <c r="F15" s="16">
        <v>1</v>
      </c>
      <c r="G15" s="15"/>
      <c r="H15" s="16">
        <v>1</v>
      </c>
      <c r="I15" s="12">
        <f>((I3+23554)/15249)/10</f>
        <v>9.6645304610138361</v>
      </c>
      <c r="J15">
        <v>1</v>
      </c>
      <c r="K15" s="15"/>
      <c r="L15" s="16">
        <v>1</v>
      </c>
      <c r="M15" s="15"/>
      <c r="N15" s="16">
        <v>1</v>
      </c>
    </row>
    <row r="16" spans="1:29" x14ac:dyDescent="0.3">
      <c r="A16" s="12">
        <f t="shared" ref="A16:A24" si="0">((A4+715.31)/652.98)/10</f>
        <v>58.17346013660449</v>
      </c>
      <c r="B16">
        <v>1</v>
      </c>
      <c r="C16" s="15"/>
      <c r="D16" s="16">
        <v>1</v>
      </c>
      <c r="E16" s="12">
        <f t="shared" ref="E16:E24" si="1">((E4-5.6191)/46.275)/10</f>
        <v>298.38342063749326</v>
      </c>
      <c r="F16">
        <v>1</v>
      </c>
      <c r="G16" s="12">
        <f t="shared" ref="G16:G24" si="2">((G4-883.23)/6469.4)/10</f>
        <v>101.00627987139457</v>
      </c>
      <c r="H16">
        <v>1</v>
      </c>
      <c r="I16" s="15"/>
      <c r="J16" s="16">
        <v>1</v>
      </c>
      <c r="K16" s="12">
        <f t="shared" ref="K16:K23" si="3">((K4-21.18)/17.652)/10</f>
        <v>235.57495467935641</v>
      </c>
      <c r="L16">
        <v>1</v>
      </c>
      <c r="M16" s="12">
        <f t="shared" ref="M16:M23" si="4">((M4-44731)/91602)/10</f>
        <v>39.099789305910349</v>
      </c>
      <c r="N16">
        <v>1</v>
      </c>
    </row>
    <row r="17" spans="1:14" x14ac:dyDescent="0.3">
      <c r="A17" s="12">
        <f t="shared" si="0"/>
        <v>4.3162057030843215</v>
      </c>
      <c r="B17">
        <v>2</v>
      </c>
      <c r="C17" s="12">
        <f t="shared" ref="C17:C24" si="5">((C5-5.6191)/46.275)/10</f>
        <v>419.71155461912474</v>
      </c>
      <c r="D17">
        <v>2</v>
      </c>
      <c r="E17" s="12">
        <f t="shared" si="1"/>
        <v>424.86268806050782</v>
      </c>
      <c r="F17">
        <v>2</v>
      </c>
      <c r="G17" s="12">
        <f t="shared" si="2"/>
        <v>11.961989643552725</v>
      </c>
      <c r="H17">
        <v>2</v>
      </c>
      <c r="I17" s="12">
        <f t="shared" ref="I17:I24" si="6">((I5+23554)/15249)/10</f>
        <v>81.763295953833037</v>
      </c>
      <c r="J17">
        <v>2</v>
      </c>
      <c r="K17" s="12">
        <f t="shared" si="3"/>
        <v>647.34701450260593</v>
      </c>
      <c r="L17">
        <v>2</v>
      </c>
      <c r="M17" s="12">
        <f t="shared" si="4"/>
        <v>54.469466823868473</v>
      </c>
      <c r="N17">
        <v>2</v>
      </c>
    </row>
    <row r="18" spans="1:14" x14ac:dyDescent="0.3">
      <c r="A18" s="12">
        <f t="shared" si="0"/>
        <v>2.7734466599283283</v>
      </c>
      <c r="B18">
        <v>2</v>
      </c>
      <c r="C18" s="12">
        <f t="shared" si="5"/>
        <v>574.84070642895733</v>
      </c>
      <c r="D18">
        <v>2</v>
      </c>
      <c r="E18" s="12">
        <f t="shared" si="1"/>
        <v>492.904996002161</v>
      </c>
      <c r="F18">
        <v>2</v>
      </c>
      <c r="G18" s="12">
        <f t="shared" si="2"/>
        <v>10.128398043095187</v>
      </c>
      <c r="H18">
        <v>2</v>
      </c>
      <c r="I18" s="12">
        <f t="shared" si="6"/>
        <v>98.516833890746938</v>
      </c>
      <c r="J18">
        <v>2</v>
      </c>
      <c r="K18" s="12">
        <f t="shared" si="3"/>
        <v>739.80219238613176</v>
      </c>
      <c r="L18">
        <v>2</v>
      </c>
      <c r="M18" s="12">
        <f t="shared" si="4"/>
        <v>59.404319774677411</v>
      </c>
      <c r="N18">
        <v>2</v>
      </c>
    </row>
    <row r="19" spans="1:14" x14ac:dyDescent="0.3">
      <c r="A19" s="12">
        <f t="shared" si="0"/>
        <v>0.39842077858433644</v>
      </c>
      <c r="B19">
        <v>3</v>
      </c>
      <c r="C19" s="12">
        <f t="shared" si="5"/>
        <v>266.61022344678554</v>
      </c>
      <c r="D19">
        <v>3</v>
      </c>
      <c r="E19" s="12">
        <f t="shared" si="1"/>
        <v>425.99788633171255</v>
      </c>
      <c r="F19">
        <v>3</v>
      </c>
      <c r="G19" s="12">
        <f t="shared" si="2"/>
        <v>3.6187577055059199</v>
      </c>
      <c r="H19">
        <v>3</v>
      </c>
      <c r="I19" s="12">
        <f t="shared" si="6"/>
        <v>76.535923667125715</v>
      </c>
      <c r="J19">
        <v>3</v>
      </c>
      <c r="K19" s="12">
        <f t="shared" si="3"/>
        <v>743.53866417403128</v>
      </c>
      <c r="L19">
        <v>3</v>
      </c>
      <c r="M19" s="12">
        <f t="shared" si="4"/>
        <v>60.769787777559443</v>
      </c>
      <c r="N19">
        <v>3</v>
      </c>
    </row>
    <row r="20" spans="1:14" x14ac:dyDescent="0.3">
      <c r="A20" s="12">
        <f t="shared" si="0"/>
        <v>0.59532114306716899</v>
      </c>
      <c r="B20">
        <v>3</v>
      </c>
      <c r="C20" s="12">
        <f t="shared" si="5"/>
        <v>342.76199870340355</v>
      </c>
      <c r="D20">
        <v>3</v>
      </c>
      <c r="E20" s="15"/>
      <c r="F20" s="16">
        <v>3</v>
      </c>
      <c r="G20" s="12">
        <f t="shared" si="2"/>
        <v>2.9736998176028688</v>
      </c>
      <c r="H20">
        <v>3</v>
      </c>
      <c r="I20" s="12">
        <f t="shared" si="6"/>
        <v>95.117351957505406</v>
      </c>
      <c r="J20">
        <v>3</v>
      </c>
      <c r="K20" s="15"/>
      <c r="L20" s="16">
        <v>3</v>
      </c>
      <c r="M20" s="15"/>
      <c r="N20" s="16">
        <v>3</v>
      </c>
    </row>
    <row r="21" spans="1:14" x14ac:dyDescent="0.3">
      <c r="A21" s="12">
        <f t="shared" si="0"/>
        <v>0.24719072559649607</v>
      </c>
      <c r="B21">
        <v>4</v>
      </c>
      <c r="C21" s="12">
        <f t="shared" si="5"/>
        <v>82.852887952458119</v>
      </c>
      <c r="D21">
        <v>4</v>
      </c>
      <c r="E21" s="12">
        <f t="shared" si="1"/>
        <v>235.98920777957861</v>
      </c>
      <c r="F21">
        <v>4</v>
      </c>
      <c r="G21" s="12">
        <f t="shared" si="2"/>
        <v>1.171220066775899</v>
      </c>
      <c r="H21">
        <v>4</v>
      </c>
      <c r="I21" s="12">
        <f t="shared" si="6"/>
        <v>26.649901632893961</v>
      </c>
      <c r="J21">
        <v>4</v>
      </c>
      <c r="K21" s="12">
        <f t="shared" si="3"/>
        <v>509.76265578971226</v>
      </c>
      <c r="L21">
        <v>4</v>
      </c>
      <c r="M21" s="12">
        <f t="shared" si="4"/>
        <v>35.41577585642235</v>
      </c>
      <c r="N21">
        <v>4</v>
      </c>
    </row>
    <row r="22" spans="1:14" x14ac:dyDescent="0.3">
      <c r="A22" s="15"/>
      <c r="B22" s="16">
        <v>4</v>
      </c>
      <c r="C22" s="15"/>
      <c r="D22" s="16">
        <v>4</v>
      </c>
      <c r="E22" s="12">
        <f t="shared" si="1"/>
        <v>242.8799090221502</v>
      </c>
      <c r="F22">
        <v>4</v>
      </c>
      <c r="G22" s="15"/>
      <c r="H22" s="16">
        <v>4</v>
      </c>
      <c r="I22" s="12">
        <f t="shared" si="6"/>
        <v>70.172240802675589</v>
      </c>
      <c r="J22">
        <v>4</v>
      </c>
      <c r="K22" s="12">
        <f t="shared" si="3"/>
        <v>305.70721164740536</v>
      </c>
      <c r="L22">
        <v>4</v>
      </c>
      <c r="M22" s="12">
        <f t="shared" si="4"/>
        <v>44.839532979629269</v>
      </c>
      <c r="N22">
        <v>4</v>
      </c>
    </row>
    <row r="23" spans="1:14" x14ac:dyDescent="0.3">
      <c r="A23" s="12">
        <f t="shared" si="0"/>
        <v>0.39985665717173574</v>
      </c>
      <c r="B23">
        <v>5</v>
      </c>
      <c r="C23" s="12">
        <f t="shared" si="5"/>
        <v>45.093134305780659</v>
      </c>
      <c r="D23">
        <v>5</v>
      </c>
      <c r="E23" s="12">
        <f t="shared" si="1"/>
        <v>159.0235805510535</v>
      </c>
      <c r="F23">
        <v>5</v>
      </c>
      <c r="G23" s="12">
        <f t="shared" si="2"/>
        <v>0.87665237889139647</v>
      </c>
      <c r="H23">
        <v>5</v>
      </c>
      <c r="I23" s="12">
        <f t="shared" si="6"/>
        <v>13.718435635123615</v>
      </c>
      <c r="J23">
        <v>5</v>
      </c>
      <c r="K23" s="12">
        <f t="shared" si="3"/>
        <v>470.90419215952863</v>
      </c>
      <c r="L23">
        <v>5</v>
      </c>
      <c r="M23" s="12">
        <f t="shared" si="4"/>
        <v>33.583676120608722</v>
      </c>
      <c r="N23">
        <v>5</v>
      </c>
    </row>
    <row r="24" spans="1:14" x14ac:dyDescent="0.3">
      <c r="A24" s="12">
        <f t="shared" si="0"/>
        <v>0.31593984501822414</v>
      </c>
      <c r="B24">
        <v>5</v>
      </c>
      <c r="C24" s="12">
        <f t="shared" si="5"/>
        <v>27.192552998379256</v>
      </c>
      <c r="D24">
        <v>5</v>
      </c>
      <c r="E24" s="12">
        <f t="shared" si="1"/>
        <v>49.202685899513781</v>
      </c>
      <c r="F24">
        <v>5</v>
      </c>
      <c r="G24" s="12">
        <f t="shared" si="2"/>
        <v>0.19370151791510809</v>
      </c>
      <c r="H24">
        <v>5</v>
      </c>
      <c r="I24" s="12">
        <f t="shared" si="6"/>
        <v>6.7258844842284748</v>
      </c>
      <c r="J24">
        <v>5</v>
      </c>
      <c r="K24" s="15"/>
      <c r="L24" s="16">
        <v>5</v>
      </c>
      <c r="M24" s="15"/>
      <c r="N24" s="16">
        <v>5</v>
      </c>
    </row>
    <row r="25" spans="1:14" x14ac:dyDescent="0.3">
      <c r="A25" s="4" t="s">
        <v>0</v>
      </c>
      <c r="B25" s="4"/>
      <c r="C25" s="5" t="s">
        <v>1</v>
      </c>
      <c r="D25" s="5"/>
      <c r="E25" s="6" t="s">
        <v>2</v>
      </c>
      <c r="F25" s="6"/>
      <c r="G25" s="7" t="s">
        <v>3</v>
      </c>
      <c r="H25" s="7"/>
      <c r="I25" s="8" t="s">
        <v>4</v>
      </c>
      <c r="J25" s="8"/>
      <c r="K25" s="9" t="s">
        <v>5</v>
      </c>
      <c r="L25" s="9"/>
      <c r="M25" s="13" t="s">
        <v>9</v>
      </c>
      <c r="N25" s="13"/>
    </row>
    <row r="26" spans="1:14" x14ac:dyDescent="0.3">
      <c r="A26" s="11" t="s">
        <v>20</v>
      </c>
      <c r="B26" s="11" t="s">
        <v>11</v>
      </c>
      <c r="C26" s="11" t="s">
        <v>10</v>
      </c>
      <c r="D26" s="11" t="s">
        <v>11</v>
      </c>
      <c r="E26" s="11" t="s">
        <v>10</v>
      </c>
      <c r="F26" s="11" t="s">
        <v>11</v>
      </c>
      <c r="G26" s="11" t="s">
        <v>10</v>
      </c>
      <c r="H26" s="11" t="s">
        <v>11</v>
      </c>
      <c r="I26" s="11" t="s">
        <v>10</v>
      </c>
      <c r="J26" s="11" t="s">
        <v>11</v>
      </c>
      <c r="K26" s="11" t="s">
        <v>10</v>
      </c>
      <c r="L26" s="11" t="s">
        <v>11</v>
      </c>
      <c r="M26" s="11" t="s">
        <v>10</v>
      </c>
      <c r="N26" s="11" t="s">
        <v>11</v>
      </c>
    </row>
    <row r="27" spans="1:14" x14ac:dyDescent="0.3">
      <c r="A27" s="12">
        <f>AVERAGE(A15:A16)</f>
        <v>58.17346013660449</v>
      </c>
      <c r="B27" t="s">
        <v>14</v>
      </c>
      <c r="C27" s="12">
        <f>AVERAGE(C15:C16)</f>
        <v>158.45312998379254</v>
      </c>
      <c r="D27" t="s">
        <v>14</v>
      </c>
      <c r="E27" s="12">
        <f>AVERAGE(E15:E16)</f>
        <v>298.38342063749326</v>
      </c>
      <c r="F27" t="s">
        <v>14</v>
      </c>
      <c r="G27" s="12">
        <f>AVERAGE(G15:G16)</f>
        <v>101.00627987139457</v>
      </c>
      <c r="H27" t="s">
        <v>14</v>
      </c>
      <c r="I27" s="12">
        <f>AVERAGE(I15:I16)</f>
        <v>9.6645304610138361</v>
      </c>
      <c r="J27" t="s">
        <v>14</v>
      </c>
      <c r="K27" s="12">
        <f>AVERAGE(K15:K16)</f>
        <v>235.57495467935641</v>
      </c>
      <c r="L27" t="s">
        <v>14</v>
      </c>
      <c r="M27" s="12">
        <f>AVERAGE(M15:M16)</f>
        <v>39.099789305910349</v>
      </c>
      <c r="N27" t="s">
        <v>14</v>
      </c>
    </row>
    <row r="28" spans="1:14" x14ac:dyDescent="0.3">
      <c r="A28" s="12">
        <f>AVERAGE(A17:A18)</f>
        <v>3.5448261815063251</v>
      </c>
      <c r="B28" t="s">
        <v>15</v>
      </c>
      <c r="C28" s="12">
        <f>AVERAGE(C17:C18)</f>
        <v>497.27613052404104</v>
      </c>
      <c r="D28" t="s">
        <v>15</v>
      </c>
      <c r="E28" s="12">
        <f>AVERAGE(E17:E18)</f>
        <v>458.88384203133444</v>
      </c>
      <c r="F28" t="s">
        <v>15</v>
      </c>
      <c r="G28" s="12">
        <f>AVERAGE(G17:G18)</f>
        <v>11.045193843323956</v>
      </c>
      <c r="H28" t="s">
        <v>15</v>
      </c>
      <c r="I28" s="12">
        <f>AVERAGE(I17:I18)</f>
        <v>90.14006492228998</v>
      </c>
      <c r="J28" t="s">
        <v>15</v>
      </c>
      <c r="K28" s="12">
        <f>AVERAGE(K17:K18)</f>
        <v>693.5746034443689</v>
      </c>
      <c r="L28" t="s">
        <v>15</v>
      </c>
      <c r="M28" s="12">
        <f>AVERAGE(M17:M18)</f>
        <v>56.936893299272938</v>
      </c>
      <c r="N28" t="s">
        <v>15</v>
      </c>
    </row>
    <row r="29" spans="1:14" x14ac:dyDescent="0.3">
      <c r="A29" s="12">
        <f>AVERAGE(A19:A20)</f>
        <v>0.49687096082575272</v>
      </c>
      <c r="B29" t="s">
        <v>16</v>
      </c>
      <c r="C29" s="12">
        <f>AVERAGE(C19:C20)</f>
        <v>304.68611107509457</v>
      </c>
      <c r="D29" t="s">
        <v>16</v>
      </c>
      <c r="E29" s="12">
        <f>AVERAGE(E19:E20)</f>
        <v>425.99788633171255</v>
      </c>
      <c r="F29" t="s">
        <v>16</v>
      </c>
      <c r="G29" s="12">
        <f>AVERAGE(G19:G20)</f>
        <v>3.2962287615543944</v>
      </c>
      <c r="H29" t="s">
        <v>16</v>
      </c>
      <c r="I29" s="12">
        <f>AVERAGE(I19:I20)</f>
        <v>85.826637812315568</v>
      </c>
      <c r="J29" t="s">
        <v>16</v>
      </c>
      <c r="K29" s="12">
        <f>AVERAGE(K19:K20)</f>
        <v>743.53866417403128</v>
      </c>
      <c r="L29" t="s">
        <v>16</v>
      </c>
      <c r="M29" s="12">
        <f>AVERAGE(M19:M20)</f>
        <v>60.769787777559443</v>
      </c>
      <c r="N29" t="s">
        <v>16</v>
      </c>
    </row>
    <row r="30" spans="1:14" x14ac:dyDescent="0.3">
      <c r="A30" s="12">
        <f>AVERAGE(A21:A22)</f>
        <v>0.24719072559649607</v>
      </c>
      <c r="B30" t="s">
        <v>17</v>
      </c>
      <c r="C30" s="12">
        <f>AVERAGE(C21:C22)</f>
        <v>82.852887952458119</v>
      </c>
      <c r="D30" t="s">
        <v>17</v>
      </c>
      <c r="E30" s="12">
        <f>AVERAGE(E21:E22)</f>
        <v>239.4345584008644</v>
      </c>
      <c r="F30" t="s">
        <v>17</v>
      </c>
      <c r="G30" s="12">
        <f>AVERAGE(G21:G22)</f>
        <v>1.171220066775899</v>
      </c>
      <c r="H30" t="s">
        <v>17</v>
      </c>
      <c r="I30" s="12">
        <f>AVERAGE(I21:I22)</f>
        <v>48.411071217784773</v>
      </c>
      <c r="J30" t="s">
        <v>17</v>
      </c>
      <c r="K30" s="12">
        <f>AVERAGE(K21:K22)</f>
        <v>407.73493371855881</v>
      </c>
      <c r="L30" t="s">
        <v>17</v>
      </c>
      <c r="M30" s="12">
        <f>AVERAGE(M21:M22)</f>
        <v>40.127654418025813</v>
      </c>
      <c r="N30" t="s">
        <v>17</v>
      </c>
    </row>
    <row r="31" spans="1:14" x14ac:dyDescent="0.3">
      <c r="A31" s="12">
        <f>AVERAGE(A23:A24)</f>
        <v>0.35789825109497997</v>
      </c>
      <c r="B31" t="s">
        <v>18</v>
      </c>
      <c r="C31" s="12">
        <f>AVERAGE(C23:C24)</f>
        <v>36.142843652079961</v>
      </c>
      <c r="D31" t="s">
        <v>18</v>
      </c>
      <c r="E31" s="12">
        <f>AVERAGE(E23:E24)</f>
        <v>104.11313322528363</v>
      </c>
      <c r="F31" t="s">
        <v>18</v>
      </c>
      <c r="G31" s="12">
        <f>AVERAGE(G23:G24)</f>
        <v>0.53517694840325225</v>
      </c>
      <c r="H31" t="s">
        <v>18</v>
      </c>
      <c r="I31" s="12">
        <f>AVERAGE(I23:I24)</f>
        <v>10.222160059676046</v>
      </c>
      <c r="J31" t="s">
        <v>18</v>
      </c>
      <c r="K31" s="12">
        <f>AVERAGE(K23:K24)</f>
        <v>470.90419215952863</v>
      </c>
      <c r="L31" t="s">
        <v>18</v>
      </c>
      <c r="M31" s="12">
        <f>AVERAGE(M23:M24)</f>
        <v>33.583676120608722</v>
      </c>
      <c r="N31" t="s">
        <v>18</v>
      </c>
    </row>
    <row r="33" spans="1:1" x14ac:dyDescent="0.3">
      <c r="A33" t="s">
        <v>0</v>
      </c>
    </row>
    <row r="35" spans="1:1" x14ac:dyDescent="0.3">
      <c r="A35" t="s">
        <v>3</v>
      </c>
    </row>
    <row r="37" spans="1:1" x14ac:dyDescent="0.3">
      <c r="A37" t="s">
        <v>4</v>
      </c>
    </row>
    <row r="39" spans="1:1" x14ac:dyDescent="0.3">
      <c r="A39" t="s">
        <v>9</v>
      </c>
    </row>
    <row r="41" spans="1:1" x14ac:dyDescent="0.3">
      <c r="A41" t="s">
        <v>1</v>
      </c>
    </row>
    <row r="43" spans="1:1" x14ac:dyDescent="0.3">
      <c r="A43" t="s">
        <v>2</v>
      </c>
    </row>
    <row r="45" spans="1:1" x14ac:dyDescent="0.3">
      <c r="A45" t="s">
        <v>5</v>
      </c>
    </row>
    <row r="48" spans="1:1" x14ac:dyDescent="0.3">
      <c r="A48" t="s">
        <v>0</v>
      </c>
    </row>
    <row r="49" spans="1:16" x14ac:dyDescent="0.3">
      <c r="P49" s="1"/>
    </row>
    <row r="50" spans="1:16" x14ac:dyDescent="0.3">
      <c r="A50" t="s">
        <v>1</v>
      </c>
      <c r="P50" s="1"/>
    </row>
    <row r="51" spans="1:16" x14ac:dyDescent="0.3">
      <c r="P51" s="1"/>
    </row>
    <row r="52" spans="1:16" x14ac:dyDescent="0.3">
      <c r="A52" t="s">
        <v>2</v>
      </c>
      <c r="P52" s="1"/>
    </row>
    <row r="53" spans="1:16" x14ac:dyDescent="0.3">
      <c r="P53" s="1"/>
    </row>
    <row r="54" spans="1:16" x14ac:dyDescent="0.3">
      <c r="A54" t="s">
        <v>3</v>
      </c>
    </row>
    <row r="56" spans="1:16" x14ac:dyDescent="0.3">
      <c r="A56" t="s">
        <v>4</v>
      </c>
    </row>
    <row r="58" spans="1:16" x14ac:dyDescent="0.3">
      <c r="A58" t="s">
        <v>5</v>
      </c>
    </row>
    <row r="60" spans="1:16" x14ac:dyDescent="0.3">
      <c r="A60" t="s">
        <v>9</v>
      </c>
    </row>
    <row r="61" spans="1:16" x14ac:dyDescent="0.3">
      <c r="E61">
        <v>3</v>
      </c>
    </row>
    <row r="66" spans="5:5" x14ac:dyDescent="0.3">
      <c r="E66">
        <v>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5:N81"/>
  <sheetViews>
    <sheetView tabSelected="1" topLeftCell="A79" zoomScale="90" zoomScaleNormal="90" workbookViewId="0">
      <selection activeCell="U51" sqref="U51"/>
    </sheetView>
  </sheetViews>
  <sheetFormatPr baseColWidth="10" defaultRowHeight="14.4" x14ac:dyDescent="0.3"/>
  <cols>
    <col min="1" max="1" width="11.88671875" bestFit="1" customWidth="1"/>
    <col min="11" max="11" width="13.5546875" customWidth="1"/>
  </cols>
  <sheetData>
    <row r="5" spans="1:14" x14ac:dyDescent="0.3">
      <c r="A5" s="4" t="s">
        <v>0</v>
      </c>
      <c r="B5" s="4"/>
      <c r="C5" s="5" t="s">
        <v>1</v>
      </c>
      <c r="D5" s="5"/>
      <c r="E5" s="6" t="s">
        <v>2</v>
      </c>
      <c r="F5" s="6"/>
      <c r="G5" s="7" t="s">
        <v>3</v>
      </c>
      <c r="H5" s="7"/>
      <c r="I5" s="8" t="s">
        <v>4</v>
      </c>
      <c r="J5" s="8"/>
      <c r="K5" s="9" t="s">
        <v>5</v>
      </c>
      <c r="L5" s="9"/>
      <c r="M5" s="13" t="s">
        <v>9</v>
      </c>
      <c r="N5" s="13"/>
    </row>
    <row r="6" spans="1:14" x14ac:dyDescent="0.3">
      <c r="A6" s="11" t="s">
        <v>6</v>
      </c>
      <c r="B6" s="11" t="s">
        <v>13</v>
      </c>
      <c r="C6" s="11" t="s">
        <v>6</v>
      </c>
      <c r="D6" s="11" t="s">
        <v>13</v>
      </c>
      <c r="E6" s="11" t="s">
        <v>6</v>
      </c>
      <c r="F6" s="11" t="s">
        <v>13</v>
      </c>
      <c r="G6" s="11" t="s">
        <v>6</v>
      </c>
      <c r="H6" s="11" t="s">
        <v>13</v>
      </c>
      <c r="I6" s="11" t="s">
        <v>6</v>
      </c>
      <c r="J6" s="11" t="s">
        <v>13</v>
      </c>
      <c r="K6" s="11" t="s">
        <v>6</v>
      </c>
      <c r="L6" s="11" t="s">
        <v>13</v>
      </c>
      <c r="M6" s="11" t="s">
        <v>6</v>
      </c>
      <c r="N6" s="11" t="s">
        <v>13</v>
      </c>
    </row>
    <row r="7" spans="1:14" x14ac:dyDescent="0.3">
      <c r="A7">
        <v>1370.5630000000001</v>
      </c>
      <c r="B7">
        <v>10</v>
      </c>
      <c r="C7">
        <v>14055.056</v>
      </c>
      <c r="D7">
        <v>10</v>
      </c>
      <c r="E7">
        <v>15896.374</v>
      </c>
      <c r="F7">
        <v>10</v>
      </c>
      <c r="G7">
        <v>36546.855000000003</v>
      </c>
      <c r="H7">
        <v>10</v>
      </c>
      <c r="I7">
        <v>656937.25</v>
      </c>
      <c r="J7">
        <v>10</v>
      </c>
      <c r="K7">
        <v>16860.072</v>
      </c>
      <c r="L7">
        <v>10</v>
      </c>
      <c r="M7">
        <v>15036255</v>
      </c>
      <c r="N7">
        <v>10</v>
      </c>
    </row>
    <row r="8" spans="1:14" x14ac:dyDescent="0.3">
      <c r="A8">
        <v>5397.473</v>
      </c>
      <c r="B8">
        <v>10</v>
      </c>
      <c r="C8">
        <v>6978.5559999999996</v>
      </c>
      <c r="D8">
        <v>10</v>
      </c>
      <c r="E8">
        <v>11283.08</v>
      </c>
      <c r="F8">
        <v>10</v>
      </c>
      <c r="G8">
        <v>49344.535000000003</v>
      </c>
      <c r="H8">
        <v>10</v>
      </c>
      <c r="I8">
        <v>383343.375</v>
      </c>
      <c r="J8">
        <v>10</v>
      </c>
      <c r="K8">
        <v>10687.718999999999</v>
      </c>
      <c r="L8">
        <v>10</v>
      </c>
      <c r="M8">
        <v>10271642</v>
      </c>
      <c r="N8">
        <v>10</v>
      </c>
    </row>
    <row r="9" spans="1:14" x14ac:dyDescent="0.3">
      <c r="A9">
        <v>2132.1770000000001</v>
      </c>
      <c r="B9">
        <v>20</v>
      </c>
      <c r="C9">
        <v>24749.471000000001</v>
      </c>
      <c r="D9">
        <v>20</v>
      </c>
      <c r="E9">
        <v>23181.34</v>
      </c>
      <c r="F9">
        <v>20</v>
      </c>
      <c r="G9">
        <v>88417.858999999997</v>
      </c>
      <c r="H9">
        <v>20</v>
      </c>
      <c r="I9">
        <v>956675.75</v>
      </c>
      <c r="J9">
        <v>20</v>
      </c>
      <c r="K9">
        <v>16341.593999999999</v>
      </c>
      <c r="L9">
        <v>20</v>
      </c>
      <c r="M9">
        <v>21439210</v>
      </c>
      <c r="N9">
        <v>20</v>
      </c>
    </row>
    <row r="10" spans="1:14" x14ac:dyDescent="0.3">
      <c r="A10">
        <v>8100.9219999999996</v>
      </c>
      <c r="B10">
        <v>20</v>
      </c>
      <c r="C10">
        <v>12199.078</v>
      </c>
      <c r="D10">
        <v>20</v>
      </c>
      <c r="F10">
        <v>20</v>
      </c>
      <c r="G10">
        <v>81844.343999999997</v>
      </c>
      <c r="H10">
        <v>20</v>
      </c>
      <c r="I10">
        <v>302495.28100000002</v>
      </c>
      <c r="J10">
        <v>20</v>
      </c>
      <c r="K10">
        <v>806.45699999999999</v>
      </c>
      <c r="L10">
        <v>20</v>
      </c>
      <c r="M10">
        <v>4126377.25</v>
      </c>
      <c r="N10">
        <v>20</v>
      </c>
    </row>
    <row r="11" spans="1:14" x14ac:dyDescent="0.3">
      <c r="A11">
        <v>7102.3739999999998</v>
      </c>
      <c r="B11">
        <v>30</v>
      </c>
      <c r="C11">
        <v>49000.726999999999</v>
      </c>
      <c r="D11">
        <v>30</v>
      </c>
      <c r="E11">
        <v>31273.984</v>
      </c>
      <c r="F11">
        <v>30</v>
      </c>
      <c r="G11">
        <v>184645.93799999999</v>
      </c>
      <c r="H11">
        <v>30</v>
      </c>
      <c r="I11">
        <v>1948247.625</v>
      </c>
      <c r="J11">
        <v>30</v>
      </c>
      <c r="K11">
        <v>26509.041000000001</v>
      </c>
      <c r="L11">
        <v>30</v>
      </c>
      <c r="M11">
        <v>16852856</v>
      </c>
      <c r="N11">
        <v>30</v>
      </c>
    </row>
    <row r="12" spans="1:14" x14ac:dyDescent="0.3">
      <c r="A12">
        <v>3183.6260000000002</v>
      </c>
      <c r="B12">
        <v>30</v>
      </c>
      <c r="C12">
        <v>28303.623</v>
      </c>
      <c r="D12">
        <v>30</v>
      </c>
      <c r="E12">
        <v>19534.370999999999</v>
      </c>
      <c r="F12">
        <v>30</v>
      </c>
      <c r="G12">
        <v>96546.741999999998</v>
      </c>
      <c r="H12">
        <v>30</v>
      </c>
      <c r="I12">
        <v>1476658.875</v>
      </c>
      <c r="J12">
        <v>30</v>
      </c>
      <c r="K12">
        <v>22553.550999999999</v>
      </c>
      <c r="L12">
        <v>30</v>
      </c>
      <c r="M12">
        <v>22488890</v>
      </c>
      <c r="N12">
        <v>30</v>
      </c>
    </row>
    <row r="13" spans="1:14" x14ac:dyDescent="0.3">
      <c r="A13">
        <v>2106.8119999999999</v>
      </c>
      <c r="B13">
        <v>40</v>
      </c>
      <c r="C13">
        <v>21676.149000000001</v>
      </c>
      <c r="D13">
        <v>40</v>
      </c>
      <c r="E13">
        <v>17962.978999999999</v>
      </c>
      <c r="F13">
        <v>40</v>
      </c>
      <c r="G13">
        <v>50351.266000000003</v>
      </c>
      <c r="H13">
        <v>40</v>
      </c>
      <c r="I13">
        <v>970588.31299999997</v>
      </c>
      <c r="J13">
        <v>40</v>
      </c>
      <c r="K13">
        <v>17537.539000000001</v>
      </c>
      <c r="L13">
        <v>40</v>
      </c>
      <c r="M13">
        <v>21900420</v>
      </c>
      <c r="N13">
        <v>40</v>
      </c>
    </row>
    <row r="14" spans="1:14" x14ac:dyDescent="0.3">
      <c r="A14">
        <v>9796.5650000000005</v>
      </c>
      <c r="B14">
        <v>40</v>
      </c>
      <c r="C14">
        <v>57690.313000000002</v>
      </c>
      <c r="D14">
        <v>40</v>
      </c>
      <c r="E14">
        <v>8560.866</v>
      </c>
      <c r="G14">
        <v>612239.81299999997</v>
      </c>
      <c r="H14">
        <v>40</v>
      </c>
      <c r="I14">
        <v>1310045.125</v>
      </c>
      <c r="J14">
        <v>40</v>
      </c>
      <c r="L14">
        <v>40</v>
      </c>
      <c r="M14">
        <v>15796187</v>
      </c>
      <c r="N14">
        <v>40</v>
      </c>
    </row>
    <row r="15" spans="1:14" x14ac:dyDescent="0.3">
      <c r="A15">
        <v>4453.3010000000004</v>
      </c>
      <c r="B15">
        <v>50</v>
      </c>
      <c r="C15">
        <v>55026.550999999999</v>
      </c>
      <c r="D15">
        <v>50</v>
      </c>
      <c r="E15">
        <v>33218.195</v>
      </c>
      <c r="F15">
        <v>50</v>
      </c>
      <c r="G15">
        <v>130137.156</v>
      </c>
      <c r="H15">
        <v>50</v>
      </c>
      <c r="I15">
        <v>2225632.5</v>
      </c>
      <c r="J15">
        <v>50</v>
      </c>
      <c r="K15">
        <v>32935.535000000003</v>
      </c>
      <c r="L15">
        <v>50</v>
      </c>
      <c r="M15">
        <v>28520752</v>
      </c>
      <c r="N15">
        <v>50</v>
      </c>
    </row>
    <row r="16" spans="1:14" x14ac:dyDescent="0.3">
      <c r="A16">
        <v>11245.674999999999</v>
      </c>
      <c r="B16">
        <v>50</v>
      </c>
      <c r="C16">
        <v>75820.945000000007</v>
      </c>
      <c r="D16">
        <v>50</v>
      </c>
      <c r="E16">
        <v>38159.233999999997</v>
      </c>
      <c r="F16">
        <v>50</v>
      </c>
      <c r="G16">
        <v>253616.15599999999</v>
      </c>
      <c r="H16">
        <v>50</v>
      </c>
      <c r="I16">
        <v>2156638.75</v>
      </c>
      <c r="J16">
        <v>50</v>
      </c>
      <c r="K16">
        <v>28040.074000000001</v>
      </c>
      <c r="L16">
        <v>50</v>
      </c>
      <c r="M16">
        <v>20784132</v>
      </c>
      <c r="N16">
        <v>50</v>
      </c>
    </row>
    <row r="17" spans="1:14" x14ac:dyDescent="0.3">
      <c r="A17">
        <v>4827.3119999999999</v>
      </c>
      <c r="B17">
        <v>50</v>
      </c>
      <c r="C17">
        <v>37620.800999999999</v>
      </c>
      <c r="D17">
        <v>50</v>
      </c>
      <c r="E17">
        <v>24076.798999999999</v>
      </c>
      <c r="F17">
        <v>50</v>
      </c>
      <c r="G17">
        <v>101048.484</v>
      </c>
      <c r="H17">
        <v>50</v>
      </c>
      <c r="I17">
        <v>1603635.75</v>
      </c>
      <c r="J17">
        <v>50</v>
      </c>
      <c r="K17">
        <v>25508.289000000001</v>
      </c>
      <c r="L17">
        <v>50</v>
      </c>
      <c r="M17">
        <v>20111318</v>
      </c>
      <c r="N17">
        <v>50</v>
      </c>
    </row>
    <row r="18" spans="1:14" x14ac:dyDescent="0.3">
      <c r="A18">
        <v>13681.352999999999</v>
      </c>
      <c r="B18">
        <v>60</v>
      </c>
      <c r="C18">
        <v>62172.188000000002</v>
      </c>
      <c r="D18">
        <v>60</v>
      </c>
      <c r="F18">
        <v>60</v>
      </c>
      <c r="G18">
        <v>641556.875</v>
      </c>
      <c r="H18">
        <v>60</v>
      </c>
      <c r="I18">
        <v>1558606.25</v>
      </c>
      <c r="J18">
        <v>60</v>
      </c>
      <c r="L18">
        <v>60</v>
      </c>
      <c r="M18">
        <v>15210151</v>
      </c>
      <c r="N18">
        <v>60</v>
      </c>
    </row>
    <row r="19" spans="1:14" x14ac:dyDescent="0.3">
      <c r="A19">
        <v>7348.56</v>
      </c>
      <c r="B19">
        <v>60</v>
      </c>
      <c r="C19">
        <v>40397.586000000003</v>
      </c>
      <c r="D19">
        <v>60</v>
      </c>
      <c r="E19">
        <v>35912.336000000003</v>
      </c>
      <c r="F19">
        <v>60</v>
      </c>
      <c r="G19">
        <v>208682.34400000001</v>
      </c>
      <c r="H19">
        <v>60</v>
      </c>
      <c r="I19">
        <v>2305383.5</v>
      </c>
      <c r="J19">
        <v>60</v>
      </c>
      <c r="K19">
        <v>27111.1</v>
      </c>
      <c r="L19">
        <v>60</v>
      </c>
      <c r="M19">
        <v>22722742</v>
      </c>
      <c r="N19">
        <v>60</v>
      </c>
    </row>
    <row r="20" spans="1:14" x14ac:dyDescent="0.3">
      <c r="A20">
        <v>3442.2150000000001</v>
      </c>
      <c r="B20">
        <v>60</v>
      </c>
      <c r="C20">
        <v>49152.023000000001</v>
      </c>
      <c r="D20">
        <v>60</v>
      </c>
      <c r="E20">
        <v>25200.120999999999</v>
      </c>
      <c r="F20">
        <v>60</v>
      </c>
      <c r="G20">
        <v>241223.03099999999</v>
      </c>
      <c r="H20">
        <v>60</v>
      </c>
      <c r="I20">
        <v>2643210</v>
      </c>
      <c r="J20">
        <v>60</v>
      </c>
      <c r="K20">
        <v>0</v>
      </c>
      <c r="L20">
        <v>60</v>
      </c>
      <c r="M20">
        <v>23608082</v>
      </c>
      <c r="N20">
        <v>60</v>
      </c>
    </row>
    <row r="21" spans="1:14" x14ac:dyDescent="0.3">
      <c r="A21">
        <v>9941.8330000000005</v>
      </c>
      <c r="B21">
        <v>60</v>
      </c>
      <c r="C21">
        <v>74800.312999999995</v>
      </c>
      <c r="D21">
        <v>60</v>
      </c>
      <c r="E21">
        <v>32018.91</v>
      </c>
      <c r="F21">
        <v>60</v>
      </c>
      <c r="G21">
        <v>238659.141</v>
      </c>
      <c r="H21">
        <v>60</v>
      </c>
      <c r="I21">
        <v>3844974.25</v>
      </c>
      <c r="J21">
        <v>60</v>
      </c>
      <c r="K21">
        <v>0</v>
      </c>
      <c r="L21">
        <v>60</v>
      </c>
      <c r="M21">
        <v>18283000</v>
      </c>
      <c r="N21">
        <v>60</v>
      </c>
    </row>
    <row r="22" spans="1:14" x14ac:dyDescent="0.3">
      <c r="A22">
        <v>10876.815000000001</v>
      </c>
      <c r="B22">
        <v>70</v>
      </c>
      <c r="C22">
        <v>72593.585999999996</v>
      </c>
      <c r="D22">
        <v>70</v>
      </c>
      <c r="E22">
        <v>29178.588</v>
      </c>
      <c r="F22">
        <v>70</v>
      </c>
      <c r="G22">
        <v>208998.141</v>
      </c>
      <c r="H22">
        <v>70</v>
      </c>
      <c r="I22">
        <v>2833528</v>
      </c>
      <c r="J22">
        <v>70</v>
      </c>
      <c r="K22">
        <v>0</v>
      </c>
      <c r="L22">
        <v>70</v>
      </c>
      <c r="M22">
        <v>18426072</v>
      </c>
      <c r="N22">
        <v>70</v>
      </c>
    </row>
    <row r="23" spans="1:14" x14ac:dyDescent="0.3">
      <c r="A23">
        <v>2876.2890000000002</v>
      </c>
      <c r="B23">
        <v>70</v>
      </c>
      <c r="C23">
        <v>27257.050999999999</v>
      </c>
      <c r="D23">
        <v>70</v>
      </c>
      <c r="E23">
        <v>25477.111000000001</v>
      </c>
      <c r="F23">
        <v>70</v>
      </c>
      <c r="G23">
        <v>73687.929999999993</v>
      </c>
      <c r="H23">
        <v>70</v>
      </c>
      <c r="I23">
        <v>1328158.5</v>
      </c>
      <c r="J23">
        <v>70</v>
      </c>
      <c r="K23">
        <v>0</v>
      </c>
      <c r="L23">
        <v>70</v>
      </c>
      <c r="M23">
        <v>21426118</v>
      </c>
      <c r="N23">
        <v>70</v>
      </c>
    </row>
    <row r="24" spans="1:14" x14ac:dyDescent="0.3">
      <c r="A24">
        <v>9174.2900000000009</v>
      </c>
      <c r="B24">
        <v>80</v>
      </c>
      <c r="C24">
        <v>76640.047000000006</v>
      </c>
      <c r="D24">
        <v>80</v>
      </c>
      <c r="E24">
        <v>38754.241999999998</v>
      </c>
      <c r="F24">
        <v>80</v>
      </c>
      <c r="G24">
        <v>334593.65600000002</v>
      </c>
      <c r="H24">
        <v>80</v>
      </c>
      <c r="I24">
        <v>3719543.25</v>
      </c>
      <c r="J24">
        <v>80</v>
      </c>
      <c r="K24">
        <v>0</v>
      </c>
      <c r="L24">
        <v>80</v>
      </c>
      <c r="M24">
        <v>19024530</v>
      </c>
      <c r="N24">
        <v>80</v>
      </c>
    </row>
    <row r="25" spans="1:14" x14ac:dyDescent="0.3">
      <c r="A25">
        <v>39589.599999999999</v>
      </c>
      <c r="B25">
        <v>80</v>
      </c>
      <c r="C25">
        <v>85048.172000000006</v>
      </c>
      <c r="D25">
        <v>80</v>
      </c>
      <c r="E25">
        <v>13431.313</v>
      </c>
      <c r="F25">
        <v>80</v>
      </c>
      <c r="G25">
        <v>1041413.813</v>
      </c>
      <c r="H25">
        <v>80</v>
      </c>
      <c r="I25">
        <v>2123465</v>
      </c>
      <c r="J25">
        <v>80</v>
      </c>
      <c r="K25">
        <v>0</v>
      </c>
      <c r="L25">
        <v>80</v>
      </c>
      <c r="M25">
        <v>14219156</v>
      </c>
      <c r="N25">
        <v>80</v>
      </c>
    </row>
    <row r="26" spans="1:14" x14ac:dyDescent="0.3">
      <c r="A26">
        <v>13329.484</v>
      </c>
      <c r="B26">
        <v>90</v>
      </c>
      <c r="C26">
        <v>39047.355000000003</v>
      </c>
      <c r="D26">
        <v>90</v>
      </c>
      <c r="E26">
        <v>18898.708999999999</v>
      </c>
      <c r="F26">
        <v>90</v>
      </c>
      <c r="G26">
        <v>151631.31299999999</v>
      </c>
      <c r="H26">
        <v>90</v>
      </c>
      <c r="I26">
        <v>1719179.75</v>
      </c>
      <c r="J26">
        <v>90</v>
      </c>
      <c r="K26">
        <v>0</v>
      </c>
      <c r="L26">
        <v>90</v>
      </c>
      <c r="M26">
        <v>15103387</v>
      </c>
      <c r="N26">
        <v>90</v>
      </c>
    </row>
    <row r="27" spans="1:14" x14ac:dyDescent="0.3">
      <c r="A27">
        <v>3041.3620000000001</v>
      </c>
      <c r="B27">
        <v>90</v>
      </c>
      <c r="C27">
        <v>28523.326000000001</v>
      </c>
      <c r="D27">
        <v>90</v>
      </c>
      <c r="E27">
        <v>24915.91</v>
      </c>
      <c r="F27">
        <v>90</v>
      </c>
      <c r="G27">
        <v>89602.906000000003</v>
      </c>
      <c r="H27">
        <v>90</v>
      </c>
      <c r="I27">
        <v>1506270.25</v>
      </c>
      <c r="J27">
        <v>90</v>
      </c>
      <c r="K27">
        <v>0</v>
      </c>
      <c r="L27">
        <v>90</v>
      </c>
      <c r="M27">
        <v>21146138</v>
      </c>
      <c r="N27">
        <v>90</v>
      </c>
    </row>
    <row r="28" spans="1:14" x14ac:dyDescent="0.3">
      <c r="A28">
        <v>3595.8220000000001</v>
      </c>
      <c r="B28">
        <v>100</v>
      </c>
      <c r="C28">
        <v>30368.756000000001</v>
      </c>
      <c r="D28">
        <v>100</v>
      </c>
      <c r="E28">
        <v>16463.791000000001</v>
      </c>
      <c r="F28">
        <v>100</v>
      </c>
      <c r="G28">
        <v>112254.602</v>
      </c>
      <c r="H28">
        <v>100</v>
      </c>
      <c r="I28">
        <v>1417209.5</v>
      </c>
      <c r="J28">
        <v>100</v>
      </c>
      <c r="K28">
        <v>0</v>
      </c>
      <c r="L28">
        <v>100</v>
      </c>
      <c r="M28">
        <v>24224126</v>
      </c>
      <c r="N28">
        <v>100</v>
      </c>
    </row>
    <row r="29" spans="1:14" x14ac:dyDescent="0.3">
      <c r="A29">
        <v>3530.6210000000001</v>
      </c>
      <c r="B29">
        <v>100</v>
      </c>
      <c r="C29">
        <v>36364.972999999998</v>
      </c>
      <c r="D29">
        <v>100</v>
      </c>
      <c r="E29">
        <v>18646.706999999999</v>
      </c>
      <c r="F29">
        <v>100</v>
      </c>
      <c r="G29">
        <v>293277.78100000002</v>
      </c>
      <c r="H29">
        <v>100</v>
      </c>
      <c r="I29">
        <v>1610243.625</v>
      </c>
      <c r="J29">
        <v>100</v>
      </c>
      <c r="K29">
        <v>0</v>
      </c>
      <c r="L29">
        <v>100</v>
      </c>
      <c r="M29">
        <v>24560714</v>
      </c>
      <c r="N29">
        <v>100</v>
      </c>
    </row>
    <row r="30" spans="1:14" x14ac:dyDescent="0.3">
      <c r="A30" s="4" t="s">
        <v>0</v>
      </c>
      <c r="B30" s="4"/>
      <c r="C30" s="5" t="s">
        <v>1</v>
      </c>
      <c r="D30" s="5"/>
      <c r="E30" s="6" t="s">
        <v>2</v>
      </c>
      <c r="F30" s="6"/>
      <c r="G30" s="7" t="s">
        <v>3</v>
      </c>
      <c r="H30" s="7"/>
      <c r="I30" s="8" t="s">
        <v>4</v>
      </c>
      <c r="J30" s="8"/>
      <c r="K30" s="9" t="s">
        <v>5</v>
      </c>
      <c r="L30" s="9"/>
      <c r="M30" s="13" t="s">
        <v>9</v>
      </c>
      <c r="N30" s="13"/>
    </row>
    <row r="31" spans="1:14" x14ac:dyDescent="0.3">
      <c r="A31" s="11" t="s">
        <v>20</v>
      </c>
      <c r="B31" s="11" t="s">
        <v>13</v>
      </c>
      <c r="C31" s="11" t="s">
        <v>20</v>
      </c>
      <c r="D31" s="11" t="s">
        <v>13</v>
      </c>
      <c r="E31" s="11" t="s">
        <v>20</v>
      </c>
      <c r="F31" s="11" t="s">
        <v>13</v>
      </c>
      <c r="G31" s="11" t="s">
        <v>20</v>
      </c>
      <c r="H31" s="11" t="s">
        <v>13</v>
      </c>
      <c r="I31" s="11" t="s">
        <v>20</v>
      </c>
      <c r="J31" s="11" t="s">
        <v>13</v>
      </c>
      <c r="K31" s="11" t="s">
        <v>20</v>
      </c>
      <c r="L31" s="11" t="s">
        <v>13</v>
      </c>
      <c r="M31" s="11" t="s">
        <v>20</v>
      </c>
      <c r="N31" s="11" t="s">
        <v>13</v>
      </c>
    </row>
    <row r="32" spans="1:14" x14ac:dyDescent="0.3">
      <c r="A32" s="12">
        <f>((A7+633.97)/378.89)/10</f>
        <v>0.52905407902029622</v>
      </c>
      <c r="B32">
        <v>10</v>
      </c>
      <c r="C32" s="12">
        <f>((C7+715.31)/652.98)/10</f>
        <v>2.2619936292076326</v>
      </c>
      <c r="D32">
        <v>10</v>
      </c>
      <c r="E32" s="12">
        <f>((E7-5.6191)/46.275)/10</f>
        <v>34.339826904376011</v>
      </c>
      <c r="F32">
        <v>10</v>
      </c>
      <c r="G32" s="12">
        <f>((G7-883.23)/6469.4)/10</f>
        <v>0.55126634618357184</v>
      </c>
      <c r="H32">
        <v>10</v>
      </c>
      <c r="I32" s="12">
        <f>((I7+23554)/15249)/10</f>
        <v>4.4625303298576959</v>
      </c>
      <c r="J32">
        <v>10</v>
      </c>
      <c r="K32" s="12">
        <f>((K7-21.18)/17.652)/10</f>
        <v>95.393677770224329</v>
      </c>
      <c r="L32">
        <v>10</v>
      </c>
      <c r="M32" s="12">
        <f>((M7-44731)/91602)/10</f>
        <v>16.365935241588609</v>
      </c>
      <c r="N32">
        <v>10</v>
      </c>
    </row>
    <row r="33" spans="1:14" x14ac:dyDescent="0.3">
      <c r="A33" s="12">
        <f t="shared" ref="A33:A54" si="0">((A8+633.97)/378.89)/10</f>
        <v>1.5918717833672043</v>
      </c>
      <c r="B33">
        <v>10</v>
      </c>
      <c r="C33" s="12">
        <f t="shared" ref="C33:C54" si="1">((C8+715.31)/652.98)/10</f>
        <v>1.1782697785537075</v>
      </c>
      <c r="D33">
        <v>10</v>
      </c>
      <c r="E33" s="12">
        <f t="shared" ref="E33:E54" si="2">((E8-5.6191)/46.275)/10</f>
        <v>24.370525985953542</v>
      </c>
      <c r="F33">
        <v>10</v>
      </c>
      <c r="G33" s="12">
        <f t="shared" ref="G33:G53" si="3">((G8-883.23)/6469.4)/10</f>
        <v>0.74908500015457391</v>
      </c>
      <c r="H33">
        <v>10</v>
      </c>
      <c r="I33" s="12">
        <f t="shared" ref="I33:I54" si="4">((I8+23554)/15249)/10</f>
        <v>2.6683544822611318</v>
      </c>
      <c r="J33">
        <v>10</v>
      </c>
      <c r="K33" s="12">
        <f t="shared" ref="K33:K44" si="5">((K8-21.18)/17.652)/10</f>
        <v>60.42680149558123</v>
      </c>
      <c r="L33">
        <v>10</v>
      </c>
      <c r="M33" s="12">
        <f t="shared" ref="M33:M54" si="6">((M8-44731)/91602)/10</f>
        <v>11.164506233488352</v>
      </c>
      <c r="N33">
        <v>10</v>
      </c>
    </row>
    <row r="34" spans="1:14" x14ac:dyDescent="0.3">
      <c r="A34" s="12">
        <f t="shared" si="0"/>
        <v>0.7300659822111959</v>
      </c>
      <c r="B34">
        <v>20</v>
      </c>
      <c r="C34" s="12">
        <f t="shared" si="1"/>
        <v>3.8997796257159485</v>
      </c>
      <c r="D34">
        <v>20</v>
      </c>
      <c r="E34" s="12">
        <f t="shared" si="2"/>
        <v>50.08259513776337</v>
      </c>
      <c r="F34">
        <v>20</v>
      </c>
      <c r="G34" s="12">
        <f t="shared" si="3"/>
        <v>1.3530563730794201</v>
      </c>
      <c r="H34">
        <v>20</v>
      </c>
      <c r="I34" s="12">
        <f t="shared" si="4"/>
        <v>6.4281575841038761</v>
      </c>
      <c r="J34">
        <v>20</v>
      </c>
      <c r="K34" s="12">
        <f t="shared" si="5"/>
        <v>92.456458191706318</v>
      </c>
      <c r="L34">
        <v>20</v>
      </c>
      <c r="M34" s="12">
        <f t="shared" si="6"/>
        <v>23.35590816794393</v>
      </c>
      <c r="N34">
        <v>20</v>
      </c>
    </row>
    <row r="35" spans="1:14" x14ac:dyDescent="0.3">
      <c r="A35" s="12">
        <f t="shared" si="0"/>
        <v>2.3053899548681676</v>
      </c>
      <c r="B35">
        <v>20</v>
      </c>
      <c r="C35" s="12">
        <f t="shared" si="1"/>
        <v>1.9777616466047963</v>
      </c>
      <c r="D35">
        <v>20</v>
      </c>
      <c r="E35" s="15"/>
      <c r="F35" s="16">
        <v>20</v>
      </c>
      <c r="G35" s="12">
        <f t="shared" si="3"/>
        <v>1.2514470275450584</v>
      </c>
      <c r="H35">
        <v>20</v>
      </c>
      <c r="I35" s="12">
        <f t="shared" si="4"/>
        <v>2.1381682798872061</v>
      </c>
      <c r="J35">
        <v>20</v>
      </c>
      <c r="K35" s="15"/>
      <c r="L35" s="16">
        <v>20</v>
      </c>
      <c r="M35" s="15"/>
      <c r="N35" s="16">
        <v>20</v>
      </c>
    </row>
    <row r="36" spans="1:14" x14ac:dyDescent="0.3">
      <c r="A36" s="12">
        <f t="shared" si="0"/>
        <v>2.0418443347673465</v>
      </c>
      <c r="B36">
        <v>30</v>
      </c>
      <c r="C36" s="12">
        <f t="shared" si="1"/>
        <v>7.6137151214432297</v>
      </c>
      <c r="D36">
        <v>30</v>
      </c>
      <c r="E36" s="12">
        <f t="shared" si="2"/>
        <v>67.570750729335501</v>
      </c>
      <c r="F36">
        <v>30</v>
      </c>
      <c r="G36" s="12">
        <f t="shared" si="3"/>
        <v>2.8404907410269886</v>
      </c>
      <c r="H36">
        <v>30</v>
      </c>
      <c r="I36" s="12">
        <f t="shared" si="4"/>
        <v>12.930694635713817</v>
      </c>
      <c r="J36">
        <v>30</v>
      </c>
      <c r="K36" s="12">
        <f t="shared" si="5"/>
        <v>150.0558633582597</v>
      </c>
      <c r="L36">
        <v>30</v>
      </c>
      <c r="M36" s="12">
        <f t="shared" si="6"/>
        <v>18.349080806095937</v>
      </c>
      <c r="N36">
        <v>30</v>
      </c>
    </row>
    <row r="37" spans="1:14" x14ac:dyDescent="0.3">
      <c r="A37" s="12">
        <f t="shared" si="0"/>
        <v>1.0075737021299058</v>
      </c>
      <c r="B37">
        <v>30</v>
      </c>
      <c r="C37" s="12">
        <f t="shared" si="1"/>
        <v>4.4440768476829309</v>
      </c>
      <c r="D37">
        <v>30</v>
      </c>
      <c r="E37" s="12">
        <f t="shared" si="2"/>
        <v>42.2015168017288</v>
      </c>
      <c r="F37">
        <v>30</v>
      </c>
      <c r="G37" s="12">
        <f t="shared" si="3"/>
        <v>1.4787076390391691</v>
      </c>
      <c r="H37">
        <v>30</v>
      </c>
      <c r="I37" s="12">
        <f t="shared" si="4"/>
        <v>9.8381065971539119</v>
      </c>
      <c r="J37">
        <v>30</v>
      </c>
      <c r="K37" s="12">
        <f t="shared" si="5"/>
        <v>127.64769431225923</v>
      </c>
      <c r="L37">
        <v>30</v>
      </c>
      <c r="M37" s="12">
        <f t="shared" si="6"/>
        <v>24.501822012619812</v>
      </c>
      <c r="N37">
        <v>30</v>
      </c>
    </row>
    <row r="38" spans="1:14" x14ac:dyDescent="0.3">
      <c r="A38" s="12">
        <f t="shared" si="0"/>
        <v>0.72337142706326385</v>
      </c>
      <c r="B38">
        <v>40</v>
      </c>
      <c r="C38" s="15"/>
      <c r="D38" s="16">
        <v>40</v>
      </c>
      <c r="E38" s="15">
        <f t="shared" si="2"/>
        <v>38.805748028092921</v>
      </c>
      <c r="F38" s="16">
        <v>40</v>
      </c>
      <c r="G38" s="12">
        <f t="shared" si="3"/>
        <v>0.7646464277985594</v>
      </c>
      <c r="H38">
        <v>40</v>
      </c>
      <c r="I38" s="12">
        <f t="shared" si="4"/>
        <v>6.5193934880975801</v>
      </c>
      <c r="J38">
        <v>40</v>
      </c>
      <c r="K38" s="12">
        <f t="shared" si="5"/>
        <v>99.231582823476089</v>
      </c>
      <c r="L38">
        <v>40</v>
      </c>
      <c r="M38" s="12">
        <f t="shared" si="6"/>
        <v>23.85940154145106</v>
      </c>
      <c r="N38">
        <v>40</v>
      </c>
    </row>
    <row r="39" spans="1:14" x14ac:dyDescent="0.3">
      <c r="A39" s="12">
        <f t="shared" si="0"/>
        <v>2.7529190530233048</v>
      </c>
      <c r="B39">
        <v>40</v>
      </c>
      <c r="C39" s="12">
        <f t="shared" si="1"/>
        <v>8.9444734907654144</v>
      </c>
      <c r="D39">
        <v>40</v>
      </c>
      <c r="E39" s="15"/>
      <c r="F39" s="16">
        <v>40</v>
      </c>
      <c r="G39" s="15"/>
      <c r="H39" s="16">
        <v>40</v>
      </c>
      <c r="I39" s="12">
        <f t="shared" si="4"/>
        <v>8.745485769558659</v>
      </c>
      <c r="J39">
        <v>40</v>
      </c>
      <c r="K39" s="15"/>
      <c r="L39" s="16">
        <v>40</v>
      </c>
      <c r="M39" s="12">
        <f t="shared" si="6"/>
        <v>17.195537215344643</v>
      </c>
      <c r="N39">
        <v>40</v>
      </c>
    </row>
    <row r="40" spans="1:14" x14ac:dyDescent="0.3">
      <c r="A40" s="12">
        <f t="shared" si="0"/>
        <v>1.3426775581303283</v>
      </c>
      <c r="B40">
        <v>50</v>
      </c>
      <c r="C40" s="12">
        <f t="shared" si="1"/>
        <v>8.5365341970657589</v>
      </c>
      <c r="D40">
        <v>50</v>
      </c>
      <c r="E40" s="12">
        <f t="shared" si="2"/>
        <v>71.772179146407339</v>
      </c>
      <c r="F40">
        <v>50</v>
      </c>
      <c r="G40" s="12">
        <f t="shared" si="3"/>
        <v>1.9979275666986123</v>
      </c>
      <c r="H40">
        <v>50</v>
      </c>
      <c r="I40" s="12">
        <f t="shared" si="4"/>
        <v>14.749731129910156</v>
      </c>
      <c r="J40">
        <v>50</v>
      </c>
      <c r="K40" s="15"/>
      <c r="L40" s="16">
        <v>50</v>
      </c>
      <c r="M40" s="15"/>
      <c r="N40" s="16">
        <v>50</v>
      </c>
    </row>
    <row r="41" spans="1:14" x14ac:dyDescent="0.3">
      <c r="A41" s="12">
        <f t="shared" si="0"/>
        <v>3.1353809812874447</v>
      </c>
      <c r="B41">
        <v>50</v>
      </c>
      <c r="C41" s="12">
        <f t="shared" si="1"/>
        <v>11.721071855186988</v>
      </c>
      <c r="D41">
        <v>50</v>
      </c>
      <c r="E41" s="12">
        <f t="shared" si="2"/>
        <v>82.449735062128568</v>
      </c>
      <c r="F41">
        <v>50</v>
      </c>
      <c r="G41" s="12">
        <f t="shared" si="3"/>
        <v>3.9065898846879152</v>
      </c>
      <c r="H41">
        <v>50</v>
      </c>
      <c r="I41" s="12">
        <f t="shared" si="4"/>
        <v>14.297283428421537</v>
      </c>
      <c r="J41">
        <v>50</v>
      </c>
      <c r="K41" s="12">
        <f t="shared" si="5"/>
        <v>158.72928846589622</v>
      </c>
      <c r="L41">
        <v>50</v>
      </c>
      <c r="M41" s="12">
        <f t="shared" si="6"/>
        <v>22.640773127224296</v>
      </c>
      <c r="N41">
        <v>50</v>
      </c>
    </row>
    <row r="42" spans="1:14" x14ac:dyDescent="0.3">
      <c r="A42" s="12">
        <f t="shared" si="0"/>
        <v>1.4413898492966297</v>
      </c>
      <c r="B42">
        <v>50</v>
      </c>
      <c r="C42" s="15"/>
      <c r="D42" s="16">
        <v>50</v>
      </c>
      <c r="E42" s="12">
        <f t="shared" si="2"/>
        <v>52.017676715289028</v>
      </c>
      <c r="F42">
        <v>50</v>
      </c>
      <c r="G42" s="12">
        <f t="shared" si="3"/>
        <v>1.5482927937675828</v>
      </c>
      <c r="H42">
        <v>50</v>
      </c>
      <c r="I42" s="12">
        <f t="shared" si="4"/>
        <v>10.670796445668568</v>
      </c>
      <c r="J42">
        <v>50</v>
      </c>
      <c r="K42" s="12">
        <f t="shared" si="5"/>
        <v>144.38652277362337</v>
      </c>
      <c r="L42">
        <v>50</v>
      </c>
      <c r="M42" s="12">
        <f t="shared" si="6"/>
        <v>21.9062760638414</v>
      </c>
      <c r="N42">
        <v>50</v>
      </c>
    </row>
    <row r="43" spans="1:14" x14ac:dyDescent="0.3">
      <c r="A43" s="12">
        <f t="shared" si="0"/>
        <v>3.7782266620918996</v>
      </c>
      <c r="B43">
        <v>60</v>
      </c>
      <c r="C43" s="12">
        <f t="shared" si="1"/>
        <v>9.6308459677172351</v>
      </c>
      <c r="D43">
        <v>60</v>
      </c>
      <c r="E43" s="15"/>
      <c r="F43" s="16">
        <v>60</v>
      </c>
      <c r="G43" s="15"/>
      <c r="H43" s="16">
        <v>60</v>
      </c>
      <c r="I43" s="12">
        <f t="shared" si="4"/>
        <v>10.375501672240803</v>
      </c>
      <c r="J43">
        <v>60</v>
      </c>
      <c r="K43" s="15"/>
      <c r="L43" s="16">
        <v>60</v>
      </c>
      <c r="M43" s="12">
        <f t="shared" si="6"/>
        <v>16.555773891399749</v>
      </c>
      <c r="N43">
        <v>60</v>
      </c>
    </row>
    <row r="44" spans="1:14" x14ac:dyDescent="0.3">
      <c r="A44" s="15"/>
      <c r="B44" s="16">
        <v>60</v>
      </c>
      <c r="C44" s="15"/>
      <c r="D44" s="16">
        <v>60</v>
      </c>
      <c r="E44" s="12">
        <f t="shared" si="2"/>
        <v>77.594201836844945</v>
      </c>
      <c r="F44">
        <v>60</v>
      </c>
      <c r="G44" s="12">
        <f t="shared" si="3"/>
        <v>3.2120306983646087</v>
      </c>
      <c r="H44">
        <v>60</v>
      </c>
      <c r="I44" s="12">
        <f t="shared" si="4"/>
        <v>15.272722801495181</v>
      </c>
      <c r="J44">
        <v>60</v>
      </c>
      <c r="K44" s="12">
        <f t="shared" si="5"/>
        <v>153.46657602537954</v>
      </c>
      <c r="L44">
        <v>60</v>
      </c>
      <c r="M44" s="12">
        <f t="shared" si="6"/>
        <v>24.75711338180389</v>
      </c>
      <c r="N44">
        <v>60</v>
      </c>
    </row>
    <row r="45" spans="1:14" x14ac:dyDescent="0.3">
      <c r="A45" s="15"/>
      <c r="B45" s="16">
        <v>60</v>
      </c>
      <c r="C45" s="15"/>
      <c r="D45" s="16">
        <v>60</v>
      </c>
      <c r="E45" s="12">
        <f t="shared" si="2"/>
        <v>54.445168881685575</v>
      </c>
      <c r="F45">
        <v>60</v>
      </c>
      <c r="G45" s="12">
        <f t="shared" si="3"/>
        <v>3.7150245926979317</v>
      </c>
      <c r="H45">
        <v>60</v>
      </c>
      <c r="I45" s="12">
        <f t="shared" si="4"/>
        <v>17.488123811397468</v>
      </c>
      <c r="J45">
        <v>60</v>
      </c>
      <c r="K45" s="15"/>
      <c r="L45" s="16">
        <v>60</v>
      </c>
      <c r="M45" s="12">
        <f t="shared" si="6"/>
        <v>25.723620663304295</v>
      </c>
      <c r="N45">
        <v>60</v>
      </c>
    </row>
    <row r="46" spans="1:14" x14ac:dyDescent="0.3">
      <c r="A46" s="12">
        <f t="shared" si="0"/>
        <v>2.7912594684473069</v>
      </c>
      <c r="B46">
        <v>60</v>
      </c>
      <c r="C46" s="12">
        <f t="shared" si="1"/>
        <v>11.564768139912399</v>
      </c>
      <c r="D46">
        <v>60</v>
      </c>
      <c r="E46" s="12">
        <f t="shared" si="2"/>
        <v>69.180531388438681</v>
      </c>
      <c r="F46">
        <v>60</v>
      </c>
      <c r="G46" s="12">
        <f t="shared" si="3"/>
        <v>3.6753935604538293</v>
      </c>
      <c r="H46">
        <v>60</v>
      </c>
      <c r="I46" s="12">
        <f t="shared" si="4"/>
        <v>25.369061905698736</v>
      </c>
      <c r="J46">
        <v>60</v>
      </c>
      <c r="K46" s="15"/>
      <c r="L46" s="16">
        <v>60</v>
      </c>
      <c r="M46" s="12">
        <f t="shared" si="6"/>
        <v>19.910339293901878</v>
      </c>
      <c r="N46">
        <v>60</v>
      </c>
    </row>
    <row r="47" spans="1:14" x14ac:dyDescent="0.3">
      <c r="A47" s="12">
        <f t="shared" si="0"/>
        <v>3.0380281876006228</v>
      </c>
      <c r="B47">
        <v>70</v>
      </c>
      <c r="C47" s="12">
        <f t="shared" si="1"/>
        <v>11.226821035866333</v>
      </c>
      <c r="D47">
        <v>70</v>
      </c>
      <c r="E47" s="12">
        <f t="shared" si="2"/>
        <v>63.042612425715831</v>
      </c>
      <c r="F47">
        <v>70</v>
      </c>
      <c r="G47" s="12">
        <f t="shared" si="3"/>
        <v>3.2169120938572355</v>
      </c>
      <c r="H47">
        <v>70</v>
      </c>
      <c r="I47" s="12">
        <f t="shared" si="4"/>
        <v>18.736192537215555</v>
      </c>
      <c r="J47">
        <v>70</v>
      </c>
      <c r="K47" s="12">
        <v>0</v>
      </c>
      <c r="L47">
        <v>70</v>
      </c>
      <c r="M47" s="12">
        <f t="shared" si="6"/>
        <v>20.066528023405603</v>
      </c>
      <c r="N47">
        <v>70</v>
      </c>
    </row>
    <row r="48" spans="1:14" x14ac:dyDescent="0.3">
      <c r="A48" s="12">
        <f t="shared" si="0"/>
        <v>0.9264586027606958</v>
      </c>
      <c r="B48">
        <v>70</v>
      </c>
      <c r="C48" s="15"/>
      <c r="D48" s="16">
        <v>70</v>
      </c>
      <c r="E48" s="12">
        <f t="shared" si="2"/>
        <v>55.043742625607784</v>
      </c>
      <c r="F48">
        <v>70</v>
      </c>
      <c r="G48" s="12">
        <f t="shared" si="3"/>
        <v>1.1253702043466165</v>
      </c>
      <c r="H48">
        <v>70</v>
      </c>
      <c r="I48" s="12">
        <f t="shared" si="4"/>
        <v>8.8642697881828312</v>
      </c>
      <c r="J48">
        <v>70</v>
      </c>
      <c r="K48" s="12">
        <v>0</v>
      </c>
      <c r="L48">
        <v>70</v>
      </c>
      <c r="M48" s="12">
        <f t="shared" si="6"/>
        <v>23.341615903582891</v>
      </c>
      <c r="N48">
        <v>70</v>
      </c>
    </row>
    <row r="49" spans="1:14" x14ac:dyDescent="0.3">
      <c r="A49" s="12">
        <f t="shared" si="0"/>
        <v>2.5886827311356861</v>
      </c>
      <c r="B49">
        <v>80</v>
      </c>
      <c r="C49" s="12">
        <f t="shared" si="1"/>
        <v>11.846512450611046</v>
      </c>
      <c r="D49">
        <v>80</v>
      </c>
      <c r="E49" s="15">
        <f t="shared" si="2"/>
        <v>83.735543814154511</v>
      </c>
      <c r="F49" s="16">
        <v>80</v>
      </c>
      <c r="G49" s="12">
        <f t="shared" si="3"/>
        <v>5.1582901969270729</v>
      </c>
      <c r="H49">
        <v>80</v>
      </c>
      <c r="I49" s="15"/>
      <c r="J49" s="16">
        <v>80</v>
      </c>
      <c r="K49" s="12">
        <v>0</v>
      </c>
      <c r="L49">
        <v>80</v>
      </c>
      <c r="M49" s="12">
        <f t="shared" si="6"/>
        <v>20.719852186633481</v>
      </c>
      <c r="N49">
        <v>80</v>
      </c>
    </row>
    <row r="50" spans="1:14" x14ac:dyDescent="0.3">
      <c r="A50" s="15"/>
      <c r="B50" s="16">
        <v>80</v>
      </c>
      <c r="C50" s="12">
        <f t="shared" si="1"/>
        <v>13.134166743238691</v>
      </c>
      <c r="D50">
        <v>80</v>
      </c>
      <c r="E50" s="15">
        <f t="shared" si="2"/>
        <v>29.012844732576987</v>
      </c>
      <c r="F50" s="16">
        <v>80</v>
      </c>
      <c r="G50" s="15"/>
      <c r="H50" s="16">
        <v>80</v>
      </c>
      <c r="I50" s="12">
        <f t="shared" si="4"/>
        <v>14.079736376155813</v>
      </c>
      <c r="J50">
        <v>80</v>
      </c>
      <c r="K50" s="12">
        <v>0</v>
      </c>
      <c r="L50">
        <v>80</v>
      </c>
      <c r="M50" s="12">
        <f t="shared" si="6"/>
        <v>15.473925241806947</v>
      </c>
      <c r="N50">
        <v>80</v>
      </c>
    </row>
    <row r="51" spans="1:14" x14ac:dyDescent="0.3">
      <c r="A51" s="15"/>
      <c r="B51" s="16">
        <v>90</v>
      </c>
      <c r="C51" s="12">
        <f t="shared" si="1"/>
        <v>6.0894154491714909</v>
      </c>
      <c r="D51">
        <v>90</v>
      </c>
      <c r="E51" s="12">
        <f t="shared" si="2"/>
        <v>40.827854997298758</v>
      </c>
      <c r="F51">
        <v>90</v>
      </c>
      <c r="G51" s="12">
        <f t="shared" si="3"/>
        <v>2.3301710050391069</v>
      </c>
      <c r="H51">
        <v>90</v>
      </c>
      <c r="I51" s="12">
        <f t="shared" si="4"/>
        <v>11.428511705685619</v>
      </c>
      <c r="J51">
        <v>90</v>
      </c>
      <c r="K51" s="12">
        <v>0</v>
      </c>
      <c r="L51">
        <v>90</v>
      </c>
      <c r="M51" s="12">
        <f t="shared" si="6"/>
        <v>16.439221851051286</v>
      </c>
      <c r="N51">
        <v>90</v>
      </c>
    </row>
    <row r="52" spans="1:14" x14ac:dyDescent="0.3">
      <c r="A52" s="12">
        <f t="shared" si="0"/>
        <v>0.97002612895563378</v>
      </c>
      <c r="B52">
        <v>90</v>
      </c>
      <c r="C52" s="12">
        <f t="shared" si="1"/>
        <v>4.4777230543048798</v>
      </c>
      <c r="D52">
        <v>90</v>
      </c>
      <c r="E52" s="12">
        <f t="shared" si="2"/>
        <v>53.83099059967585</v>
      </c>
      <c r="F52">
        <v>90</v>
      </c>
      <c r="G52" s="12">
        <f t="shared" si="3"/>
        <v>1.3713740996073827</v>
      </c>
      <c r="H52">
        <v>90</v>
      </c>
      <c r="I52" s="12">
        <f t="shared" si="4"/>
        <v>10.032292281461078</v>
      </c>
      <c r="J52">
        <v>90</v>
      </c>
      <c r="K52" s="12">
        <v>0</v>
      </c>
      <c r="L52">
        <v>90</v>
      </c>
      <c r="M52" s="12">
        <f t="shared" si="6"/>
        <v>23.035967555293553</v>
      </c>
      <c r="N52">
        <v>90</v>
      </c>
    </row>
    <row r="53" spans="1:14" x14ac:dyDescent="0.3">
      <c r="A53" s="12">
        <f t="shared" si="0"/>
        <v>1.1163641162342635</v>
      </c>
      <c r="B53">
        <v>100</v>
      </c>
      <c r="C53" s="12">
        <f t="shared" si="1"/>
        <v>4.7603396734968921</v>
      </c>
      <c r="D53">
        <v>100</v>
      </c>
      <c r="E53" s="12">
        <f t="shared" si="2"/>
        <v>35.56601166936791</v>
      </c>
      <c r="F53">
        <v>100</v>
      </c>
      <c r="G53" s="12">
        <f t="shared" si="3"/>
        <v>1.7215100627569793</v>
      </c>
      <c r="H53">
        <v>100</v>
      </c>
      <c r="I53" s="12">
        <f t="shared" si="4"/>
        <v>9.448249065512492</v>
      </c>
      <c r="J53">
        <v>100</v>
      </c>
      <c r="K53" s="12">
        <v>0</v>
      </c>
      <c r="L53">
        <v>100</v>
      </c>
      <c r="M53" s="12">
        <f t="shared" si="6"/>
        <v>26.396143097312283</v>
      </c>
      <c r="N53">
        <v>100</v>
      </c>
    </row>
    <row r="54" spans="1:14" x14ac:dyDescent="0.3">
      <c r="A54" s="12">
        <f t="shared" si="0"/>
        <v>1.0991556916255378</v>
      </c>
      <c r="B54">
        <v>100</v>
      </c>
      <c r="C54" s="12">
        <f t="shared" si="1"/>
        <v>5.6786246133112801</v>
      </c>
      <c r="D54">
        <v>100</v>
      </c>
      <c r="E54" s="12">
        <f t="shared" si="2"/>
        <v>40.283280172879522</v>
      </c>
      <c r="F54">
        <v>100</v>
      </c>
      <c r="G54" s="15"/>
      <c r="H54" s="16">
        <v>100</v>
      </c>
      <c r="I54" s="12">
        <f t="shared" si="4"/>
        <v>10.714129615056725</v>
      </c>
      <c r="J54">
        <v>100</v>
      </c>
      <c r="K54" s="12">
        <v>0</v>
      </c>
      <c r="L54">
        <v>100</v>
      </c>
      <c r="M54" s="12">
        <f t="shared" si="6"/>
        <v>26.763589222942734</v>
      </c>
      <c r="N54">
        <v>100</v>
      </c>
    </row>
    <row r="55" spans="1:14" x14ac:dyDescent="0.3">
      <c r="A55" s="4" t="s">
        <v>0</v>
      </c>
      <c r="B55" s="4"/>
      <c r="C55" s="5" t="s">
        <v>1</v>
      </c>
      <c r="D55" s="5"/>
      <c r="E55" s="6" t="s">
        <v>2</v>
      </c>
      <c r="F55" s="6"/>
      <c r="G55" s="7" t="s">
        <v>3</v>
      </c>
      <c r="H55" s="7"/>
      <c r="I55" s="8" t="s">
        <v>4</v>
      </c>
      <c r="J55" s="8"/>
      <c r="K55" s="9" t="s">
        <v>5</v>
      </c>
      <c r="L55" s="9"/>
      <c r="M55" s="13" t="s">
        <v>9</v>
      </c>
      <c r="N55" s="13"/>
    </row>
    <row r="56" spans="1:14" x14ac:dyDescent="0.3">
      <c r="A56" s="11" t="s">
        <v>20</v>
      </c>
      <c r="B56" s="11" t="s">
        <v>13</v>
      </c>
      <c r="C56" s="11" t="s">
        <v>20</v>
      </c>
      <c r="D56" s="11" t="s">
        <v>13</v>
      </c>
      <c r="E56" s="11" t="s">
        <v>20</v>
      </c>
      <c r="F56" s="11" t="s">
        <v>13</v>
      </c>
      <c r="G56" s="11" t="s">
        <v>20</v>
      </c>
      <c r="H56" s="11" t="s">
        <v>13</v>
      </c>
      <c r="I56" s="11" t="s">
        <v>20</v>
      </c>
      <c r="J56" s="11" t="s">
        <v>13</v>
      </c>
      <c r="K56" s="11" t="s">
        <v>20</v>
      </c>
      <c r="L56" s="11" t="s">
        <v>13</v>
      </c>
      <c r="M56" s="11" t="s">
        <v>20</v>
      </c>
      <c r="N56" s="11" t="s">
        <v>13</v>
      </c>
    </row>
    <row r="57" spans="1:14" x14ac:dyDescent="0.3">
      <c r="A57" s="12">
        <f>AVERAGE(A32:A33)</f>
        <v>1.0604629311937503</v>
      </c>
      <c r="B57">
        <v>10</v>
      </c>
      <c r="C57" s="12">
        <f>AVERAGE(C32:C33)</f>
        <v>1.72013170388067</v>
      </c>
      <c r="D57">
        <v>10</v>
      </c>
      <c r="E57" s="12">
        <f>AVERAGE(E32:E33)</f>
        <v>29.355176445164776</v>
      </c>
      <c r="F57">
        <v>10</v>
      </c>
      <c r="G57" s="12">
        <f>AVERAGE(G32:G33)</f>
        <v>0.65017567316907288</v>
      </c>
      <c r="H57">
        <v>10</v>
      </c>
      <c r="I57" s="12">
        <f>AVERAGE(I32:I33)</f>
        <v>3.5654424060594136</v>
      </c>
      <c r="J57">
        <v>10</v>
      </c>
      <c r="K57" s="12">
        <f>AVERAGE(K32:K33)</f>
        <v>77.910239632902773</v>
      </c>
      <c r="L57">
        <v>10</v>
      </c>
      <c r="M57" s="12">
        <f>AVERAGE(M32:M33)</f>
        <v>13.765220737538481</v>
      </c>
      <c r="N57">
        <v>10</v>
      </c>
    </row>
    <row r="58" spans="1:14" x14ac:dyDescent="0.3">
      <c r="A58" s="12">
        <f>AVERAGE(A34:A35)</f>
        <v>1.5177279685396816</v>
      </c>
      <c r="B58">
        <v>20</v>
      </c>
      <c r="C58" s="12">
        <f>AVERAGE(C34:C35)</f>
        <v>2.9387706361603723</v>
      </c>
      <c r="D58">
        <v>20</v>
      </c>
      <c r="E58" s="12">
        <f>AVERAGE(E34:E35)</f>
        <v>50.08259513776337</v>
      </c>
      <c r="F58">
        <v>20</v>
      </c>
      <c r="G58" s="12">
        <f>AVERAGE(G34:G35)</f>
        <v>1.3022517003122394</v>
      </c>
      <c r="H58">
        <v>20</v>
      </c>
      <c r="I58" s="12">
        <f>AVERAGE(I34:I35)</f>
        <v>4.2831629319955411</v>
      </c>
      <c r="J58">
        <v>20</v>
      </c>
      <c r="K58" s="12">
        <f>AVERAGE(K34:K35)</f>
        <v>92.456458191706318</v>
      </c>
      <c r="L58">
        <v>20</v>
      </c>
      <c r="M58" s="17">
        <v>20.09</v>
      </c>
      <c r="N58" s="18">
        <v>20</v>
      </c>
    </row>
    <row r="59" spans="1:14" x14ac:dyDescent="0.3">
      <c r="A59" s="12">
        <f>AVERAGE(A36:A37)</f>
        <v>1.5247090184486263</v>
      </c>
      <c r="B59">
        <v>30</v>
      </c>
      <c r="C59" s="12">
        <f>AVERAGE(C36:C37)</f>
        <v>6.0288959845630803</v>
      </c>
      <c r="D59">
        <v>30</v>
      </c>
      <c r="E59" s="12">
        <f>AVERAGE(E36:E37)</f>
        <v>54.886133765532151</v>
      </c>
      <c r="F59">
        <v>30</v>
      </c>
      <c r="G59" s="12">
        <f>AVERAGE(G36:G37)</f>
        <v>2.1595991900330791</v>
      </c>
      <c r="H59">
        <v>30</v>
      </c>
      <c r="I59" s="12">
        <f>AVERAGE(I36:I37)</f>
        <v>11.384400616433865</v>
      </c>
      <c r="J59">
        <v>30</v>
      </c>
      <c r="K59" s="12">
        <f>AVERAGE(K36:K37)</f>
        <v>138.85177883525947</v>
      </c>
      <c r="L59">
        <v>30</v>
      </c>
      <c r="M59" s="12">
        <f>AVERAGE(M36:M37)</f>
        <v>21.425451409357876</v>
      </c>
      <c r="N59">
        <v>30</v>
      </c>
    </row>
    <row r="60" spans="1:14" x14ac:dyDescent="0.3">
      <c r="A60" s="12">
        <f>AVERAGE(A38:A39)</f>
        <v>1.7381452400432842</v>
      </c>
      <c r="B60">
        <v>40</v>
      </c>
      <c r="C60" s="12">
        <f>AVERAGE(C38:C39)</f>
        <v>8.9444734907654144</v>
      </c>
      <c r="D60">
        <v>40</v>
      </c>
      <c r="E60" s="17">
        <v>60.38</v>
      </c>
      <c r="F60" s="18">
        <v>40</v>
      </c>
      <c r="G60" s="17">
        <v>2.4</v>
      </c>
      <c r="H60" s="18">
        <v>40</v>
      </c>
      <c r="I60" s="17">
        <v>12.01</v>
      </c>
      <c r="J60" s="18">
        <v>40</v>
      </c>
      <c r="K60" s="17">
        <v>149.12</v>
      </c>
      <c r="L60" s="18">
        <v>40</v>
      </c>
      <c r="M60" s="12">
        <f>AVERAGE(M38:M39)</f>
        <v>20.527469378397853</v>
      </c>
      <c r="N60">
        <v>40</v>
      </c>
    </row>
    <row r="61" spans="1:14" x14ac:dyDescent="0.3">
      <c r="A61" s="12">
        <f>AVERAGE(A40:A42)</f>
        <v>1.973149462904801</v>
      </c>
      <c r="B61">
        <v>50</v>
      </c>
      <c r="C61" s="12">
        <f>AVERAGE(C40:C42)</f>
        <v>10.128803026126374</v>
      </c>
      <c r="D61">
        <v>50</v>
      </c>
      <c r="E61" s="12">
        <f>AVERAGE(E40:E42)</f>
        <v>68.746530307941654</v>
      </c>
      <c r="F61">
        <v>50</v>
      </c>
      <c r="G61" s="12">
        <f>AVERAGE(G40:G42)</f>
        <v>2.4842700817180368</v>
      </c>
      <c r="H61">
        <v>50</v>
      </c>
      <c r="I61" s="12">
        <f>AVERAGE(I40:I42)</f>
        <v>13.239270334666754</v>
      </c>
      <c r="J61">
        <v>50</v>
      </c>
      <c r="K61" s="12">
        <f>AVERAGE(K41:K42)</f>
        <v>151.55790561975979</v>
      </c>
      <c r="L61">
        <v>50</v>
      </c>
      <c r="M61" s="12">
        <f>AVERAGE(M41:M42)</f>
        <v>22.273524595532848</v>
      </c>
      <c r="N61">
        <v>50</v>
      </c>
    </row>
    <row r="62" spans="1:14" x14ac:dyDescent="0.3">
      <c r="A62" s="12">
        <f>AVERAGE(A43:A46)</f>
        <v>3.2847430652696032</v>
      </c>
      <c r="B62">
        <v>60</v>
      </c>
      <c r="C62" s="12">
        <f>AVERAGE(C43:C46)</f>
        <v>10.597807053814817</v>
      </c>
      <c r="D62">
        <v>60</v>
      </c>
      <c r="E62" s="12">
        <f>AVERAGE(E43:E46)</f>
        <v>67.073300702323067</v>
      </c>
      <c r="F62">
        <v>60</v>
      </c>
      <c r="G62" s="12">
        <f>AVERAGE(G43:G46)</f>
        <v>3.5341496171721229</v>
      </c>
      <c r="H62">
        <v>60</v>
      </c>
      <c r="I62" s="12">
        <f>AVERAGE(I43:I46)</f>
        <v>17.126352547708045</v>
      </c>
      <c r="J62">
        <v>60</v>
      </c>
      <c r="K62" s="12">
        <f>AVERAGE(K43:K46)</f>
        <v>153.46657602537954</v>
      </c>
      <c r="L62">
        <v>60</v>
      </c>
      <c r="M62" s="12">
        <f>AVERAGE(M43:M46)</f>
        <v>21.736711807602454</v>
      </c>
      <c r="N62">
        <v>60</v>
      </c>
    </row>
    <row r="63" spans="1:14" x14ac:dyDescent="0.3">
      <c r="A63" s="12">
        <f>AVERAGE(A47)</f>
        <v>3.0380281876006228</v>
      </c>
      <c r="B63">
        <v>70</v>
      </c>
      <c r="C63" s="12">
        <f>AVERAGE(C47)</f>
        <v>11.226821035866333</v>
      </c>
      <c r="D63">
        <v>70</v>
      </c>
      <c r="E63" s="12">
        <f>AVERAGE(E47)</f>
        <v>63.042612425715831</v>
      </c>
      <c r="F63">
        <v>70</v>
      </c>
      <c r="G63" s="12">
        <f>AVERAGE(G47:G48)</f>
        <v>2.1711411491019259</v>
      </c>
      <c r="H63">
        <v>70</v>
      </c>
      <c r="I63" s="12">
        <f>AVERAGE(I47:I48)</f>
        <v>13.800231162699193</v>
      </c>
      <c r="J63">
        <v>70</v>
      </c>
      <c r="K63" s="12">
        <f>AVERAGE(K47)</f>
        <v>0</v>
      </c>
      <c r="L63">
        <v>70</v>
      </c>
      <c r="M63" s="12">
        <f>AVERAGE(M47:M48)</f>
        <v>21.704071963494247</v>
      </c>
      <c r="N63">
        <v>70</v>
      </c>
    </row>
    <row r="64" spans="1:14" x14ac:dyDescent="0.3">
      <c r="A64" s="12">
        <f>AVERAGE(A49)</f>
        <v>2.5886827311356861</v>
      </c>
      <c r="B64">
        <v>80</v>
      </c>
      <c r="C64" s="12">
        <f>AVERAGE(C49:C50)</f>
        <v>12.490339596924869</v>
      </c>
      <c r="D64">
        <v>80</v>
      </c>
      <c r="E64" s="12">
        <f>AVERAGE(E49:E50)</f>
        <v>56.374194273365745</v>
      </c>
      <c r="F64">
        <v>80</v>
      </c>
      <c r="G64" s="17">
        <v>1.9</v>
      </c>
      <c r="H64" s="18">
        <v>80</v>
      </c>
      <c r="I64" s="12">
        <f>AVERAGE(I49:I50)</f>
        <v>14.079736376155813</v>
      </c>
      <c r="J64">
        <v>80</v>
      </c>
      <c r="K64" s="12">
        <f>AVERAGE(K49:K50)</f>
        <v>0</v>
      </c>
      <c r="L64">
        <v>80</v>
      </c>
      <c r="M64" s="12">
        <f>AVERAGE(M49:M50)</f>
        <v>18.096888714220214</v>
      </c>
      <c r="N64">
        <v>80</v>
      </c>
    </row>
    <row r="65" spans="1:14" x14ac:dyDescent="0.3">
      <c r="A65" s="12">
        <f>AVERAGE(A52)</f>
        <v>0.97002612895563378</v>
      </c>
      <c r="B65">
        <v>90</v>
      </c>
      <c r="C65" s="12">
        <f>AVERAGE(C51:C52)</f>
        <v>5.2835692517381858</v>
      </c>
      <c r="D65">
        <v>90</v>
      </c>
      <c r="E65" s="12">
        <f>AVERAGE(E51:E52)</f>
        <v>47.3294227984873</v>
      </c>
      <c r="F65">
        <v>90</v>
      </c>
      <c r="G65" s="12">
        <f>AVERAGE(G51:G52)</f>
        <v>1.8507725523232448</v>
      </c>
      <c r="H65">
        <v>90</v>
      </c>
      <c r="I65" s="12">
        <f>AVERAGE(I51:I52)</f>
        <v>10.730401993573349</v>
      </c>
      <c r="J65">
        <v>90</v>
      </c>
      <c r="K65" s="12">
        <f>AVERAGE(K51:K52)</f>
        <v>0</v>
      </c>
      <c r="L65">
        <v>90</v>
      </c>
      <c r="M65" s="12">
        <f>AVERAGE(M51:M52)</f>
        <v>19.737594703172419</v>
      </c>
      <c r="N65">
        <v>90</v>
      </c>
    </row>
    <row r="66" spans="1:14" x14ac:dyDescent="0.3">
      <c r="A66" s="12">
        <f>AVERAGE(A53:A54)</f>
        <v>1.1077599039299006</v>
      </c>
      <c r="B66">
        <v>100</v>
      </c>
      <c r="C66" s="12">
        <f>AVERAGE(C53:C54)</f>
        <v>5.2194821434040861</v>
      </c>
      <c r="D66">
        <v>100</v>
      </c>
      <c r="E66" s="12">
        <f>AVERAGE(E53:E54)</f>
        <v>37.924645921123712</v>
      </c>
      <c r="F66">
        <v>100</v>
      </c>
      <c r="G66" s="12">
        <f>AVERAGE(G53:G54)</f>
        <v>1.7215100627569793</v>
      </c>
      <c r="H66">
        <v>100</v>
      </c>
      <c r="I66" s="12">
        <f>AVERAGE(I53:I54)</f>
        <v>10.08118934028461</v>
      </c>
      <c r="J66">
        <v>100</v>
      </c>
      <c r="K66" s="12">
        <f>AVERAGE(K53:K54)</f>
        <v>0</v>
      </c>
      <c r="L66">
        <v>100</v>
      </c>
      <c r="M66" s="12">
        <f>AVERAGE(M53:M54)</f>
        <v>26.579866160127509</v>
      </c>
      <c r="N66">
        <v>100</v>
      </c>
    </row>
    <row r="67" spans="1:14" x14ac:dyDescent="0.3">
      <c r="A67" s="4" t="s">
        <v>0</v>
      </c>
      <c r="B67" s="4"/>
      <c r="C67" s="5" t="s">
        <v>1</v>
      </c>
      <c r="D67" s="5"/>
      <c r="E67" s="6" t="s">
        <v>2</v>
      </c>
      <c r="F67" s="6"/>
      <c r="G67" s="7" t="s">
        <v>3</v>
      </c>
      <c r="H67" s="7"/>
      <c r="I67" s="8" t="s">
        <v>4</v>
      </c>
      <c r="J67" s="8"/>
      <c r="K67" s="9" t="s">
        <v>5</v>
      </c>
      <c r="L67" s="9"/>
      <c r="M67" s="13" t="s">
        <v>9</v>
      </c>
      <c r="N67" s="13"/>
    </row>
    <row r="68" spans="1:14" x14ac:dyDescent="0.3">
      <c r="A68" s="11" t="s">
        <v>21</v>
      </c>
      <c r="B68" s="11" t="s">
        <v>13</v>
      </c>
      <c r="C68" s="11" t="s">
        <v>21</v>
      </c>
      <c r="D68" s="11" t="s">
        <v>13</v>
      </c>
      <c r="E68" s="11" t="s">
        <v>21</v>
      </c>
      <c r="F68" s="11" t="s">
        <v>13</v>
      </c>
      <c r="G68" s="11" t="s">
        <v>21</v>
      </c>
      <c r="H68" s="11" t="s">
        <v>13</v>
      </c>
      <c r="I68" s="11" t="s">
        <v>21</v>
      </c>
      <c r="J68" s="11" t="s">
        <v>13</v>
      </c>
      <c r="K68" s="11" t="s">
        <v>21</v>
      </c>
      <c r="L68" s="11" t="s">
        <v>13</v>
      </c>
      <c r="M68" s="11" t="s">
        <v>21</v>
      </c>
      <c r="N68" s="11" t="s">
        <v>13</v>
      </c>
    </row>
    <row r="69" spans="1:14" x14ac:dyDescent="0.3">
      <c r="A69" s="12">
        <f>STDEV(A32:A33)</f>
        <v>0.75152560590881745</v>
      </c>
      <c r="B69">
        <v>10</v>
      </c>
      <c r="C69" s="12">
        <f>STDEV(C32:C33)</f>
        <v>0.76630848373098814</v>
      </c>
      <c r="D69">
        <v>10</v>
      </c>
      <c r="E69" s="12">
        <f>STDEV(E32:E33)</f>
        <v>7.0493602831058046</v>
      </c>
      <c r="F69">
        <v>10</v>
      </c>
      <c r="G69" s="12">
        <f>STDEV(G32:G33)</f>
        <v>0.13987891166809027</v>
      </c>
      <c r="H69">
        <v>10</v>
      </c>
      <c r="I69" s="12">
        <f>STDEV(I32:I33)</f>
        <v>1.2686739084766538</v>
      </c>
      <c r="J69">
        <v>10</v>
      </c>
      <c r="K69" s="12">
        <f>STDEV(K32:K33)</f>
        <v>24.725315330711204</v>
      </c>
      <c r="L69">
        <v>10</v>
      </c>
      <c r="M69" s="12">
        <f>STDEV(M32:M33)</f>
        <v>3.6779657234881031</v>
      </c>
      <c r="N69">
        <v>10</v>
      </c>
    </row>
    <row r="70" spans="1:14" x14ac:dyDescent="0.3">
      <c r="A70" s="12">
        <f>STDEV(A34:A35)</f>
        <v>1.1139222636314761</v>
      </c>
      <c r="B70">
        <v>20</v>
      </c>
      <c r="C70" s="12">
        <f>STDEV(C34:C35)</f>
        <v>1.3590719465919601</v>
      </c>
      <c r="D70">
        <v>20</v>
      </c>
      <c r="E70" s="12" t="e">
        <f>STDEV(E34:E35)</f>
        <v>#DIV/0!</v>
      </c>
      <c r="F70">
        <v>20</v>
      </c>
      <c r="G70" s="12">
        <f>STDEV(G34:G35)</f>
        <v>7.184865725927414E-2</v>
      </c>
      <c r="H70">
        <v>20</v>
      </c>
      <c r="I70" s="12">
        <f>STDEV(I34:I35)</f>
        <v>3.0334805282293651</v>
      </c>
      <c r="J70">
        <v>20</v>
      </c>
      <c r="K70" s="12" t="e">
        <f>STDEV(K34:K35)</f>
        <v>#DIV/0!</v>
      </c>
      <c r="L70">
        <v>20</v>
      </c>
      <c r="M70" s="12" t="e">
        <f>STDEV(M34:M35)</f>
        <v>#DIV/0!</v>
      </c>
      <c r="N70" s="18">
        <v>20</v>
      </c>
    </row>
    <row r="71" spans="1:14" x14ac:dyDescent="0.3">
      <c r="A71" s="12">
        <f>STDEV(A36:A37)</f>
        <v>0.73133977792003413</v>
      </c>
      <c r="B71">
        <v>30</v>
      </c>
      <c r="C71" s="12">
        <f>STDEV(C36:C37)</f>
        <v>2.2412727172843296</v>
      </c>
      <c r="D71">
        <v>30</v>
      </c>
      <c r="E71" s="12">
        <f>STDEV(E36:E37)</f>
        <v>17.938757343718542</v>
      </c>
      <c r="F71">
        <v>30</v>
      </c>
      <c r="G71" s="12">
        <f>STDEV(G36:G37)</f>
        <v>0.96292606592083807</v>
      </c>
      <c r="H71">
        <v>30</v>
      </c>
      <c r="I71" s="12">
        <f>STDEV(I36:I37)</f>
        <v>2.1867899734821101</v>
      </c>
      <c r="J71">
        <v>30</v>
      </c>
      <c r="K71" s="12">
        <f>STDEV(K36:K37)</f>
        <v>15.84496828640142</v>
      </c>
      <c r="L71">
        <v>30</v>
      </c>
      <c r="M71" s="12">
        <f>STDEV(M36:M37)</f>
        <v>4.3506450300189154</v>
      </c>
      <c r="N71">
        <v>30</v>
      </c>
    </row>
    <row r="72" spans="1:14" x14ac:dyDescent="0.3">
      <c r="A72" s="12">
        <f>STDEV(A38:A39)</f>
        <v>1.4351068890574044</v>
      </c>
      <c r="B72">
        <v>40</v>
      </c>
      <c r="C72" s="12" t="e">
        <f>STDEV(C38:C39)</f>
        <v>#DIV/0!</v>
      </c>
      <c r="D72">
        <v>40</v>
      </c>
      <c r="E72" s="12" t="e">
        <f>STDEV(E38:E39)</f>
        <v>#DIV/0!</v>
      </c>
      <c r="F72" s="18">
        <v>40</v>
      </c>
      <c r="G72" s="12" t="e">
        <f>STDEV(G38:G39)</f>
        <v>#DIV/0!</v>
      </c>
      <c r="H72" s="18">
        <v>40</v>
      </c>
      <c r="I72" s="12">
        <f>STDEV(I38:I39)</f>
        <v>1.574084947768162</v>
      </c>
      <c r="J72" s="18">
        <v>40</v>
      </c>
      <c r="K72" s="12" t="e">
        <f>STDEV(K38:K39)</f>
        <v>#DIV/0!</v>
      </c>
      <c r="L72" s="18">
        <v>40</v>
      </c>
      <c r="M72" s="12">
        <f>STDEV(M38:M39)</f>
        <v>4.7120636538969469</v>
      </c>
      <c r="N72">
        <v>40</v>
      </c>
    </row>
    <row r="73" spans="1:14" x14ac:dyDescent="0.3">
      <c r="A73" s="12">
        <f>STDEV(A40:A42)</f>
        <v>1.0077314155311141</v>
      </c>
      <c r="B73">
        <v>50</v>
      </c>
      <c r="C73" s="12">
        <f>STDEV(C40:C42)</f>
        <v>2.2518081730014456</v>
      </c>
      <c r="D73">
        <v>50</v>
      </c>
      <c r="E73" s="12">
        <f>STDEV(E40:E42)</f>
        <v>15.439995368413893</v>
      </c>
      <c r="F73">
        <v>50</v>
      </c>
      <c r="G73" s="12">
        <f>STDEV(G40:G42)</f>
        <v>1.2521134428227305</v>
      </c>
      <c r="H73">
        <v>50</v>
      </c>
      <c r="I73" s="12">
        <f>STDEV(I40:I42)</f>
        <v>2.2358378338991121</v>
      </c>
      <c r="J73">
        <v>50</v>
      </c>
      <c r="K73" s="12">
        <f>STDEV(K40:K42)</f>
        <v>10.141866881975899</v>
      </c>
      <c r="L73">
        <v>50</v>
      </c>
      <c r="M73" s="12">
        <f>STDEV(M40:M42)</f>
        <v>0.51936785427965149</v>
      </c>
      <c r="N73">
        <v>50</v>
      </c>
    </row>
    <row r="74" spans="1:14" x14ac:dyDescent="0.3">
      <c r="A74" s="12">
        <f>STDEV(A43:A46)</f>
        <v>0.69789119543474887</v>
      </c>
      <c r="B74">
        <v>60</v>
      </c>
      <c r="C74" s="12">
        <f>STDEV(C43:C46)</f>
        <v>1.3674894822462185</v>
      </c>
      <c r="D74">
        <v>60</v>
      </c>
      <c r="E74" s="12">
        <f>STDEV(E43:E46)</f>
        <v>11.717497495760115</v>
      </c>
      <c r="F74">
        <v>60</v>
      </c>
      <c r="G74" s="12">
        <f>STDEV(G43:G46)</f>
        <v>0.27966605634126362</v>
      </c>
      <c r="H74">
        <v>60</v>
      </c>
      <c r="I74" s="12">
        <f>STDEV(I43:I46)</f>
        <v>6.2472144935798086</v>
      </c>
      <c r="J74">
        <v>60</v>
      </c>
      <c r="K74" s="12" t="e">
        <f>STDEV(K43:K46)</f>
        <v>#DIV/0!</v>
      </c>
      <c r="L74">
        <v>60</v>
      </c>
      <c r="M74" s="12">
        <f>STDEV(M43:M46)</f>
        <v>4.2893675580229829</v>
      </c>
      <c r="N74">
        <v>60</v>
      </c>
    </row>
    <row r="75" spans="1:14" x14ac:dyDescent="0.3">
      <c r="A75" s="12" t="e">
        <f>STDEV(A47)</f>
        <v>#DIV/0!</v>
      </c>
      <c r="B75">
        <v>70</v>
      </c>
      <c r="C75" s="12" t="e">
        <f>STDEV(C47)</f>
        <v>#DIV/0!</v>
      </c>
      <c r="D75">
        <v>70</v>
      </c>
      <c r="E75" s="12" t="e">
        <f>STDEV(E47)</f>
        <v>#DIV/0!</v>
      </c>
      <c r="F75">
        <v>70</v>
      </c>
      <c r="G75" s="12" t="e">
        <f>STDEV(G47)</f>
        <v>#DIV/0!</v>
      </c>
      <c r="H75">
        <v>70</v>
      </c>
      <c r="I75" s="12" t="e">
        <f>STDEV(I47)</f>
        <v>#DIV/0!</v>
      </c>
      <c r="J75">
        <v>70</v>
      </c>
      <c r="K75" s="12" t="e">
        <f>STDEV(K47)</f>
        <v>#DIV/0!</v>
      </c>
      <c r="L75">
        <v>70</v>
      </c>
      <c r="M75" s="12" t="e">
        <f>STDEV(M47)</f>
        <v>#DIV/0!</v>
      </c>
      <c r="N75">
        <v>70</v>
      </c>
    </row>
    <row r="76" spans="1:14" x14ac:dyDescent="0.3">
      <c r="A76" s="12" t="e">
        <f>STDEV(A49)</f>
        <v>#DIV/0!</v>
      </c>
      <c r="B76">
        <v>80</v>
      </c>
      <c r="C76" s="12">
        <f>STDEV(C49:C50)</f>
        <v>0.91050908214097459</v>
      </c>
      <c r="D76">
        <v>80</v>
      </c>
      <c r="E76" s="12">
        <f>STDEV(E49:E50)</f>
        <v>38.694791605414316</v>
      </c>
      <c r="F76">
        <v>80</v>
      </c>
      <c r="G76" s="12" t="e">
        <f>STDEV(G49:G50)</f>
        <v>#DIV/0!</v>
      </c>
      <c r="H76" s="18">
        <v>80</v>
      </c>
      <c r="I76" s="12" t="e">
        <f>STDEV(I49:I50)</f>
        <v>#DIV/0!</v>
      </c>
      <c r="J76">
        <v>80</v>
      </c>
      <c r="K76" s="12">
        <f>STDEV(K49:K50)</f>
        <v>0</v>
      </c>
      <c r="L76">
        <v>80</v>
      </c>
      <c r="M76" s="12">
        <f>STDEV(M49:M50)</f>
        <v>3.709430516296075</v>
      </c>
      <c r="N76">
        <v>80</v>
      </c>
    </row>
    <row r="77" spans="1:14" x14ac:dyDescent="0.3">
      <c r="A77" s="12" t="e">
        <f>STDEV(A52)</f>
        <v>#DIV/0!</v>
      </c>
      <c r="B77">
        <v>90</v>
      </c>
      <c r="C77" s="12">
        <f>STDEV(C51:C52)</f>
        <v>1.1396386215969614</v>
      </c>
      <c r="D77">
        <v>90</v>
      </c>
      <c r="E77" s="12">
        <f>STDEV(E51:E52)</f>
        <v>9.1946053611290921</v>
      </c>
      <c r="F77">
        <v>90</v>
      </c>
      <c r="G77" s="12">
        <f>STDEV(G51:G52)</f>
        <v>0.67797179361144833</v>
      </c>
      <c r="H77">
        <v>90</v>
      </c>
      <c r="I77" s="12">
        <f>STDEV(I51:I52)</f>
        <v>0.98727622289354933</v>
      </c>
      <c r="J77">
        <v>90</v>
      </c>
      <c r="K77" s="12">
        <f>STDEV(K51:K52)</f>
        <v>0</v>
      </c>
      <c r="L77">
        <v>90</v>
      </c>
      <c r="M77" s="12">
        <f>STDEV(M51:M52)</f>
        <v>4.6646036212329349</v>
      </c>
      <c r="N77">
        <v>90</v>
      </c>
    </row>
    <row r="78" spans="1:14" x14ac:dyDescent="0.3">
      <c r="A78" s="12">
        <f>STDEV(A53:A54)</f>
        <v>1.2168193734367351E-2</v>
      </c>
      <c r="B78">
        <v>100</v>
      </c>
      <c r="C78" s="12">
        <f>STDEV(C53:C54)</f>
        <v>0.64932550800423439</v>
      </c>
      <c r="D78">
        <v>100</v>
      </c>
      <c r="E78" s="12">
        <f>STDEV(E53:E54)</f>
        <v>3.3356125475107778</v>
      </c>
      <c r="F78">
        <v>100</v>
      </c>
      <c r="G78" s="12" t="e">
        <f>STDEV(G53:G54)</f>
        <v>#DIV/0!</v>
      </c>
      <c r="H78">
        <v>100</v>
      </c>
      <c r="I78" s="12">
        <f>STDEV(I53:I54)</f>
        <v>0.89511272075488069</v>
      </c>
      <c r="J78">
        <v>100</v>
      </c>
      <c r="K78" s="12">
        <f>STDEV(K53:K54)</f>
        <v>0</v>
      </c>
      <c r="L78">
        <v>100</v>
      </c>
      <c r="M78" s="12">
        <f>STDEV(M53:M54)</f>
        <v>0.25982364715401607</v>
      </c>
      <c r="N78">
        <v>100</v>
      </c>
    </row>
    <row r="80" spans="1:14" x14ac:dyDescent="0.3">
      <c r="L80" s="16"/>
    </row>
    <row r="81" spans="12:12" x14ac:dyDescent="0.3">
      <c r="L81" s="18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N35"/>
  <sheetViews>
    <sheetView zoomScale="50" zoomScaleNormal="50" workbookViewId="0">
      <selection activeCell="I22" sqref="I22"/>
    </sheetView>
  </sheetViews>
  <sheetFormatPr baseColWidth="10" defaultRowHeight="14.4" x14ac:dyDescent="0.3"/>
  <sheetData>
    <row r="1" spans="1:14" x14ac:dyDescent="0.3">
      <c r="A1" s="4" t="s">
        <v>0</v>
      </c>
      <c r="B1" s="4"/>
      <c r="C1" s="5" t="s">
        <v>1</v>
      </c>
      <c r="D1" s="5"/>
      <c r="E1" s="6" t="s">
        <v>2</v>
      </c>
      <c r="F1" s="6"/>
      <c r="G1" s="7" t="s">
        <v>3</v>
      </c>
      <c r="H1" s="7"/>
      <c r="I1" s="8" t="s">
        <v>4</v>
      </c>
      <c r="J1" s="8"/>
      <c r="K1" s="9" t="s">
        <v>5</v>
      </c>
      <c r="L1" s="9"/>
      <c r="M1" s="10" t="s">
        <v>9</v>
      </c>
      <c r="N1" s="14"/>
    </row>
    <row r="2" spans="1:14" x14ac:dyDescent="0.3">
      <c r="A2" s="11" t="s">
        <v>19</v>
      </c>
      <c r="B2" s="11" t="s">
        <v>12</v>
      </c>
      <c r="C2" s="11" t="s">
        <v>19</v>
      </c>
      <c r="D2" s="11" t="s">
        <v>12</v>
      </c>
      <c r="E2" s="11" t="s">
        <v>19</v>
      </c>
      <c r="F2" s="11" t="s">
        <v>12</v>
      </c>
      <c r="G2" s="11" t="s">
        <v>19</v>
      </c>
      <c r="H2" s="11" t="s">
        <v>12</v>
      </c>
      <c r="I2" s="11" t="s">
        <v>19</v>
      </c>
      <c r="J2" s="11" t="s">
        <v>12</v>
      </c>
      <c r="K2" s="11" t="s">
        <v>19</v>
      </c>
      <c r="L2" s="11" t="s">
        <v>12</v>
      </c>
      <c r="M2" s="11" t="s">
        <v>19</v>
      </c>
      <c r="N2" s="11" t="s">
        <v>12</v>
      </c>
    </row>
    <row r="3" spans="1:14" x14ac:dyDescent="0.3">
      <c r="A3">
        <f>0+[1]DMP!O25</f>
        <v>116.52022582574132</v>
      </c>
      <c r="B3">
        <v>30</v>
      </c>
      <c r="C3">
        <f>0+[1]DMTP!O25</f>
        <v>855.0145625945338</v>
      </c>
      <c r="D3">
        <v>30</v>
      </c>
      <c r="E3">
        <f>0+[1]DMDTP!O25</f>
        <v>290.98508565197517</v>
      </c>
      <c r="F3">
        <v>30</v>
      </c>
      <c r="G3">
        <f>0+[1]DEP!O25</f>
        <v>1847.7256322769003</v>
      </c>
      <c r="H3">
        <v>30</v>
      </c>
      <c r="I3">
        <f>0+[1]DETP!O25</f>
        <v>49124.472369763273</v>
      </c>
      <c r="J3">
        <v>30</v>
      </c>
      <c r="K3">
        <f>0+[1]DEDTP!O25</f>
        <v>376.34278377712906</v>
      </c>
      <c r="L3">
        <v>30</v>
      </c>
      <c r="M3">
        <f>0+[1]DBP!O25</f>
        <v>624194.09757641843</v>
      </c>
      <c r="N3">
        <v>30</v>
      </c>
    </row>
    <row r="4" spans="1:14" x14ac:dyDescent="0.3">
      <c r="A4">
        <f>0+[1]DMP!O26</f>
        <v>7.3017292292830822</v>
      </c>
      <c r="B4">
        <v>20</v>
      </c>
      <c r="C4">
        <f>0+[1]DMTP!O26</f>
        <v>90.987274670568908</v>
      </c>
      <c r="D4">
        <v>20</v>
      </c>
      <c r="E4">
        <f>0+[1]DMDTP!O26</f>
        <v>46.831633275230082</v>
      </c>
      <c r="F4">
        <v>20</v>
      </c>
      <c r="G4">
        <f>0+[1]DEP!O26</f>
        <v>332.53295625996782</v>
      </c>
      <c r="H4">
        <v>20</v>
      </c>
      <c r="I4">
        <f>0+[1]DETP!O26</f>
        <v>5545.4227549549159</v>
      </c>
      <c r="J4">
        <v>20</v>
      </c>
      <c r="K4">
        <f>0+[1]DEDTP!O26</f>
        <v>45.539684759971401</v>
      </c>
      <c r="L4">
        <v>20</v>
      </c>
      <c r="M4">
        <f>0+[1]DBP!O26</f>
        <v>39287.778471191072</v>
      </c>
      <c r="N4">
        <v>20</v>
      </c>
    </row>
    <row r="5" spans="1:14" x14ac:dyDescent="0.3">
      <c r="A5">
        <f>0+[1]DMP!O27</f>
        <v>7.8700991092839576</v>
      </c>
      <c r="B5">
        <v>15</v>
      </c>
      <c r="C5">
        <f>0+[1]DMTP!O27</f>
        <v>98.027936501433317</v>
      </c>
      <c r="D5">
        <v>15</v>
      </c>
      <c r="E5">
        <f>0+[1]DMDTP!O27</f>
        <v>52.521420331678733</v>
      </c>
      <c r="F5">
        <v>15</v>
      </c>
      <c r="G5">
        <f>0+[1]DEP!O27</f>
        <v>345.14062353963925</v>
      </c>
      <c r="H5">
        <v>15</v>
      </c>
      <c r="I5">
        <f>0+[1]DETP!O27</f>
        <v>6084.5104774683532</v>
      </c>
      <c r="J5">
        <v>15</v>
      </c>
      <c r="K5">
        <f>0+[1]DEDTP!O27</f>
        <v>50.417210267624512</v>
      </c>
      <c r="L5">
        <v>15</v>
      </c>
      <c r="M5">
        <f>0+[1]DBP!O27</f>
        <v>39839.586611476501</v>
      </c>
      <c r="N5">
        <v>15</v>
      </c>
    </row>
    <row r="6" spans="1:14" x14ac:dyDescent="0.3">
      <c r="A6">
        <f>0+[1]DMP!O28</f>
        <v>6.3333659541851715</v>
      </c>
      <c r="B6">
        <v>10</v>
      </c>
      <c r="C6">
        <f>0+[1]DMTP!O28</f>
        <v>53.510579257936655</v>
      </c>
      <c r="D6">
        <v>10</v>
      </c>
      <c r="E6">
        <f>0+[1]DMDTP!O28</f>
        <v>28.374478329441981</v>
      </c>
      <c r="F6">
        <v>10</v>
      </c>
      <c r="G6">
        <f>0+[1]DEP!O28</f>
        <v>262.73329991274449</v>
      </c>
      <c r="H6">
        <v>10</v>
      </c>
      <c r="I6">
        <f>0+[1]DETP!O28</f>
        <v>3214.7773721567769</v>
      </c>
      <c r="J6">
        <v>10</v>
      </c>
      <c r="K6">
        <f>0+[1]DEDTP!O28</f>
        <v>25.364788042332183</v>
      </c>
      <c r="L6">
        <v>10</v>
      </c>
      <c r="M6">
        <f>0+[1]DBP!O28</f>
        <v>17627.927826680992</v>
      </c>
      <c r="N6">
        <v>10</v>
      </c>
    </row>
    <row r="7" spans="1:14" x14ac:dyDescent="0.3">
      <c r="A7">
        <f>0+[1]DMP!O29</f>
        <v>4.4566147322432457</v>
      </c>
      <c r="B7">
        <v>5</v>
      </c>
      <c r="C7">
        <f>0+[1]DMTP!O29</f>
        <v>8.7610565710430794</v>
      </c>
      <c r="D7">
        <v>5</v>
      </c>
      <c r="E7">
        <f>0+[1]DMDTP!O29</f>
        <v>2.9030245109062291</v>
      </c>
      <c r="F7">
        <v>5</v>
      </c>
      <c r="G7">
        <f>0+[1]DEP!O29</f>
        <v>47.170790259886282</v>
      </c>
      <c r="H7">
        <v>5</v>
      </c>
      <c r="I7">
        <f>0+[1]DETP!O29</f>
        <v>356.09576279353655</v>
      </c>
      <c r="J7">
        <v>5</v>
      </c>
      <c r="K7">
        <f>0+[1]DEDTP!O29</f>
        <v>2.7564809341771337</v>
      </c>
      <c r="L7">
        <v>5</v>
      </c>
      <c r="M7">
        <f>0+[1]DBP!O29</f>
        <v>2112.9695782068165</v>
      </c>
      <c r="N7">
        <v>5</v>
      </c>
    </row>
    <row r="8" spans="1:14" x14ac:dyDescent="0.3">
      <c r="A8" s="4" t="s">
        <v>0</v>
      </c>
      <c r="B8" s="4"/>
      <c r="C8" s="5" t="s">
        <v>1</v>
      </c>
      <c r="D8" s="5"/>
      <c r="E8" s="6" t="s">
        <v>2</v>
      </c>
      <c r="F8" s="6"/>
      <c r="G8" s="7" t="s">
        <v>3</v>
      </c>
      <c r="H8" s="7"/>
      <c r="I8" s="8" t="s">
        <v>4</v>
      </c>
      <c r="J8" s="8"/>
      <c r="K8" s="9" t="s">
        <v>5</v>
      </c>
      <c r="L8" s="9"/>
      <c r="M8" s="10" t="s">
        <v>9</v>
      </c>
      <c r="N8" s="14"/>
    </row>
    <row r="9" spans="1:14" x14ac:dyDescent="0.3">
      <c r="A9" s="11" t="s">
        <v>6</v>
      </c>
      <c r="B9" s="11" t="s">
        <v>12</v>
      </c>
      <c r="C9" s="11" t="s">
        <v>6</v>
      </c>
      <c r="D9" s="11" t="s">
        <v>12</v>
      </c>
      <c r="E9" s="11" t="s">
        <v>6</v>
      </c>
      <c r="F9" s="11" t="s">
        <v>12</v>
      </c>
      <c r="G9" s="11" t="s">
        <v>6</v>
      </c>
      <c r="H9" s="11" t="s">
        <v>12</v>
      </c>
      <c r="I9" s="11" t="s">
        <v>6</v>
      </c>
      <c r="J9" s="11" t="s">
        <v>12</v>
      </c>
      <c r="K9" s="11" t="s">
        <v>6</v>
      </c>
      <c r="L9" s="11" t="s">
        <v>12</v>
      </c>
      <c r="M9" s="11" t="s">
        <v>6</v>
      </c>
      <c r="N9" s="11" t="s">
        <v>12</v>
      </c>
    </row>
    <row r="10" spans="1:14" x14ac:dyDescent="0.3">
      <c r="A10">
        <v>6625.107</v>
      </c>
      <c r="B10">
        <v>30</v>
      </c>
      <c r="C10">
        <v>48614.417999999998</v>
      </c>
      <c r="D10">
        <v>30</v>
      </c>
      <c r="E10">
        <v>16544.830000000002</v>
      </c>
      <c r="F10">
        <v>30</v>
      </c>
      <c r="G10">
        <v>105057.984</v>
      </c>
      <c r="H10">
        <v>30</v>
      </c>
      <c r="I10">
        <v>2793119.25</v>
      </c>
      <c r="J10">
        <v>30</v>
      </c>
      <c r="K10">
        <v>21398.098000000002</v>
      </c>
      <c r="L10">
        <v>30</v>
      </c>
      <c r="M10">
        <v>35490428</v>
      </c>
      <c r="N10">
        <v>30</v>
      </c>
    </row>
    <row r="11" spans="1:14" x14ac:dyDescent="0.3">
      <c r="A11">
        <v>6107.473</v>
      </c>
      <c r="B11">
        <v>20</v>
      </c>
      <c r="C11">
        <v>76105.577999999994</v>
      </c>
      <c r="D11">
        <v>20</v>
      </c>
      <c r="E11">
        <v>39171.945</v>
      </c>
      <c r="F11">
        <v>20</v>
      </c>
      <c r="G11">
        <v>278144.53100000002</v>
      </c>
      <c r="H11">
        <v>20</v>
      </c>
      <c r="I11">
        <v>4638424.5</v>
      </c>
      <c r="J11">
        <v>20</v>
      </c>
      <c r="K11">
        <v>38091.305</v>
      </c>
      <c r="L11">
        <v>20</v>
      </c>
      <c r="M11">
        <v>32861948</v>
      </c>
      <c r="N11">
        <v>20</v>
      </c>
    </row>
    <row r="12" spans="1:14" x14ac:dyDescent="0.3">
      <c r="A12">
        <v>6146.9960000000001</v>
      </c>
      <c r="B12">
        <v>15</v>
      </c>
      <c r="C12">
        <v>76565.406000000003</v>
      </c>
      <c r="D12">
        <v>15</v>
      </c>
      <c r="E12">
        <v>41022.222999999998</v>
      </c>
      <c r="F12">
        <v>15</v>
      </c>
      <c r="G12">
        <v>269574.5</v>
      </c>
      <c r="H12">
        <v>15</v>
      </c>
      <c r="I12">
        <v>4752349.5</v>
      </c>
      <c r="J12">
        <v>15</v>
      </c>
      <c r="K12">
        <v>39378.714999999997</v>
      </c>
      <c r="L12">
        <v>15</v>
      </c>
      <c r="M12">
        <v>31116988</v>
      </c>
      <c r="N12">
        <v>15</v>
      </c>
    </row>
    <row r="13" spans="1:14" x14ac:dyDescent="0.3">
      <c r="A13">
        <v>10031.127</v>
      </c>
      <c r="B13">
        <v>10</v>
      </c>
      <c r="C13">
        <v>84752.945000000007</v>
      </c>
      <c r="D13">
        <v>10</v>
      </c>
      <c r="E13">
        <v>44941.031000000003</v>
      </c>
      <c r="F13">
        <v>10</v>
      </c>
      <c r="G13">
        <v>416131.18800000002</v>
      </c>
      <c r="H13">
        <v>10</v>
      </c>
      <c r="I13">
        <v>5091738</v>
      </c>
      <c r="J13">
        <v>10</v>
      </c>
      <c r="K13">
        <v>40174.120999999999</v>
      </c>
      <c r="L13">
        <v>10</v>
      </c>
      <c r="M13">
        <v>27920064</v>
      </c>
      <c r="N13">
        <v>10</v>
      </c>
    </row>
    <row r="14" spans="1:14" x14ac:dyDescent="0.3">
      <c r="A14">
        <v>27745.991999999998</v>
      </c>
      <c r="B14">
        <v>5</v>
      </c>
      <c r="C14">
        <v>54544.586000000003</v>
      </c>
      <c r="D14">
        <v>5</v>
      </c>
      <c r="E14">
        <v>18073.650000000001</v>
      </c>
      <c r="F14">
        <v>5</v>
      </c>
      <c r="G14">
        <v>293675.90600000002</v>
      </c>
      <c r="H14">
        <v>5</v>
      </c>
      <c r="I14">
        <v>2216981</v>
      </c>
      <c r="J14">
        <v>5</v>
      </c>
      <c r="K14">
        <v>17161.298999999999</v>
      </c>
      <c r="L14">
        <v>5</v>
      </c>
      <c r="M14">
        <v>13154926</v>
      </c>
      <c r="N14">
        <v>5</v>
      </c>
    </row>
    <row r="15" spans="1:14" x14ac:dyDescent="0.3">
      <c r="A15" s="4" t="s">
        <v>0</v>
      </c>
      <c r="B15" s="4"/>
      <c r="C15" s="5" t="s">
        <v>1</v>
      </c>
      <c r="D15" s="5"/>
      <c r="E15" s="6" t="s">
        <v>2</v>
      </c>
      <c r="F15" s="6"/>
      <c r="G15" s="7" t="s">
        <v>3</v>
      </c>
      <c r="H15" s="7"/>
      <c r="I15" s="8" t="s">
        <v>4</v>
      </c>
      <c r="J15" s="8"/>
      <c r="K15" s="9" t="s">
        <v>5</v>
      </c>
      <c r="L15" s="9"/>
      <c r="M15" s="10" t="s">
        <v>9</v>
      </c>
      <c r="N15" s="14"/>
    </row>
    <row r="16" spans="1:14" x14ac:dyDescent="0.3">
      <c r="A16" s="11" t="s">
        <v>20</v>
      </c>
      <c r="B16" s="11" t="s">
        <v>12</v>
      </c>
      <c r="C16" s="11" t="s">
        <v>20</v>
      </c>
      <c r="D16" s="11" t="s">
        <v>12</v>
      </c>
      <c r="E16" s="11" t="s">
        <v>20</v>
      </c>
      <c r="F16" s="11" t="s">
        <v>12</v>
      </c>
      <c r="G16" s="11" t="s">
        <v>20</v>
      </c>
      <c r="H16" s="11" t="s">
        <v>12</v>
      </c>
      <c r="I16" s="11" t="s">
        <v>20</v>
      </c>
      <c r="J16" s="11" t="s">
        <v>12</v>
      </c>
      <c r="K16" s="11" t="s">
        <v>20</v>
      </c>
      <c r="L16" s="11" t="s">
        <v>12</v>
      </c>
      <c r="M16" s="11" t="s">
        <v>20</v>
      </c>
      <c r="N16" s="11" t="s">
        <v>12</v>
      </c>
    </row>
    <row r="17" spans="1:14" x14ac:dyDescent="0.3">
      <c r="A17" s="12">
        <f>((A10+633.97)/378.89)/10</f>
        <v>1.9158798068040859</v>
      </c>
      <c r="B17">
        <v>30</v>
      </c>
      <c r="C17" s="12">
        <f>((C10+715.31)/652.98)/10</f>
        <v>7.5545541976783355</v>
      </c>
      <c r="D17">
        <v>30</v>
      </c>
      <c r="E17" s="12">
        <f>((E10-5.6191)/46.275)/10</f>
        <v>35.741136466774719</v>
      </c>
      <c r="F17">
        <v>30</v>
      </c>
      <c r="G17" s="12">
        <f>((G10-883.23)/6469.4)/10</f>
        <v>1.6102691748848426</v>
      </c>
      <c r="H17">
        <v>30</v>
      </c>
      <c r="I17" s="12">
        <f>((I10+23554)/15249)/10</f>
        <v>18.471199750803329</v>
      </c>
      <c r="J17">
        <v>30</v>
      </c>
      <c r="K17" s="12">
        <f>((K10-21.18)/17.652)/10</f>
        <v>121.10196011783367</v>
      </c>
      <c r="L17">
        <v>30</v>
      </c>
      <c r="M17" s="12">
        <f>((M10-44731)/91602)/10</f>
        <v>38.695330887971878</v>
      </c>
      <c r="N17">
        <v>30</v>
      </c>
    </row>
    <row r="18" spans="1:14" x14ac:dyDescent="0.3">
      <c r="A18" s="12">
        <f>((A11+633.97)/378.89)/10</f>
        <v>1.7792612631634512</v>
      </c>
      <c r="B18">
        <v>20</v>
      </c>
      <c r="C18" s="12">
        <f t="shared" ref="C18:C21" si="0">((C11+715.31)/652.98)/10</f>
        <v>11.764661704799533</v>
      </c>
      <c r="D18">
        <v>20</v>
      </c>
      <c r="E18" s="12">
        <f t="shared" ref="E18:E21" si="1">((E11-5.6191)/46.275)/10</f>
        <v>84.638197514856827</v>
      </c>
      <c r="F18">
        <v>20</v>
      </c>
      <c r="G18" s="12">
        <f t="shared" ref="G18:G21" si="2">((G11-883.23)/6469.4)/10</f>
        <v>4.2857343957708611</v>
      </c>
      <c r="H18">
        <v>20</v>
      </c>
      <c r="I18" s="12">
        <f t="shared" ref="I18:I21" si="3">((I11+23554)/15249)/10</f>
        <v>30.572355564299301</v>
      </c>
      <c r="J18">
        <v>20</v>
      </c>
      <c r="K18" s="12">
        <f t="shared" ref="K18:K21" si="4">((K11-21.18)/17.652)/10</f>
        <v>215.67032064355311</v>
      </c>
      <c r="L18">
        <v>20</v>
      </c>
      <c r="M18" s="12">
        <f t="shared" ref="M18:M21" si="5">((M11-44731)/91602)/10</f>
        <v>35.825873889216396</v>
      </c>
      <c r="N18">
        <v>20</v>
      </c>
    </row>
    <row r="19" spans="1:14" x14ac:dyDescent="0.3">
      <c r="A19" s="12">
        <f>((A12+633.97)/378.89)/10</f>
        <v>1.7896925228958274</v>
      </c>
      <c r="B19">
        <v>15</v>
      </c>
      <c r="C19" s="12">
        <f t="shared" si="0"/>
        <v>11.835081625777205</v>
      </c>
      <c r="D19">
        <v>15</v>
      </c>
      <c r="E19" s="12">
        <f t="shared" si="1"/>
        <v>88.636637277147472</v>
      </c>
      <c r="F19">
        <v>15</v>
      </c>
      <c r="G19" s="12">
        <f t="shared" si="2"/>
        <v>4.1532641357776612</v>
      </c>
      <c r="H19">
        <v>15</v>
      </c>
      <c r="I19" s="12">
        <f t="shared" si="3"/>
        <v>31.319453734671129</v>
      </c>
      <c r="J19">
        <v>15</v>
      </c>
      <c r="K19" s="12">
        <f t="shared" si="4"/>
        <v>222.96360185814632</v>
      </c>
      <c r="L19">
        <v>15</v>
      </c>
      <c r="M19" s="12">
        <f t="shared" si="5"/>
        <v>33.920937315779135</v>
      </c>
      <c r="N19">
        <v>15</v>
      </c>
    </row>
    <row r="20" spans="1:14" x14ac:dyDescent="0.3">
      <c r="A20" s="12">
        <f>((A13+633.97)/378.89)/10</f>
        <v>2.8148267307133996</v>
      </c>
      <c r="B20">
        <v>10</v>
      </c>
      <c r="C20" s="12">
        <f t="shared" si="0"/>
        <v>13.088954485589145</v>
      </c>
      <c r="D20">
        <v>10</v>
      </c>
      <c r="E20" s="12">
        <f t="shared" si="1"/>
        <v>97.105158076715298</v>
      </c>
      <c r="F20">
        <v>10</v>
      </c>
      <c r="G20" s="12">
        <f t="shared" si="2"/>
        <v>6.4186471388382245</v>
      </c>
      <c r="H20">
        <v>10</v>
      </c>
      <c r="I20" s="12">
        <f t="shared" si="3"/>
        <v>33.545098039215688</v>
      </c>
      <c r="J20">
        <v>10</v>
      </c>
      <c r="K20" s="12">
        <f t="shared" si="4"/>
        <v>227.4696408338998</v>
      </c>
      <c r="L20">
        <v>10</v>
      </c>
      <c r="M20" s="12">
        <f t="shared" si="5"/>
        <v>30.430921813934191</v>
      </c>
      <c r="N20">
        <v>10</v>
      </c>
    </row>
    <row r="21" spans="1:14" x14ac:dyDescent="0.3">
      <c r="A21" s="12">
        <f>((A14+633.97)/378.89)/10</f>
        <v>7.4902905856581068</v>
      </c>
      <c r="B21">
        <v>5</v>
      </c>
      <c r="C21" s="12">
        <f t="shared" si="0"/>
        <v>8.4627241263132102</v>
      </c>
      <c r="D21">
        <v>5</v>
      </c>
      <c r="E21" s="12">
        <f t="shared" si="1"/>
        <v>39.04490740140465</v>
      </c>
      <c r="F21">
        <v>5</v>
      </c>
      <c r="G21" s="12">
        <f t="shared" si="2"/>
        <v>4.5258088230747839</v>
      </c>
      <c r="H21">
        <v>5</v>
      </c>
      <c r="I21" s="12">
        <f>((I14+23554)/15249)/10</f>
        <v>14.69299626204997</v>
      </c>
      <c r="J21">
        <v>5</v>
      </c>
      <c r="K21" s="12">
        <f t="shared" si="4"/>
        <v>97.100152957171971</v>
      </c>
      <c r="L21">
        <v>5</v>
      </c>
      <c r="M21" s="12">
        <f t="shared" si="5"/>
        <v>14.312127464465842</v>
      </c>
      <c r="N21">
        <v>5</v>
      </c>
    </row>
    <row r="22" spans="1:14" x14ac:dyDescent="0.3">
      <c r="A22" s="4" t="s">
        <v>0</v>
      </c>
      <c r="B22" s="4"/>
      <c r="C22" s="5" t="s">
        <v>1</v>
      </c>
      <c r="D22" s="5"/>
      <c r="E22" s="6" t="s">
        <v>2</v>
      </c>
      <c r="F22" s="6"/>
      <c r="G22" s="7" t="s">
        <v>3</v>
      </c>
      <c r="H22" s="7"/>
      <c r="I22" s="8" t="s">
        <v>4</v>
      </c>
      <c r="J22" s="8"/>
      <c r="K22" s="9" t="s">
        <v>5</v>
      </c>
      <c r="L22" s="9"/>
      <c r="M22" s="10" t="s">
        <v>9</v>
      </c>
      <c r="N22" s="14"/>
    </row>
    <row r="23" spans="1:14" x14ac:dyDescent="0.3">
      <c r="A23" s="11" t="s">
        <v>20</v>
      </c>
      <c r="B23" s="11" t="s">
        <v>12</v>
      </c>
      <c r="C23" s="11" t="s">
        <v>20</v>
      </c>
      <c r="D23" s="11" t="s">
        <v>12</v>
      </c>
      <c r="E23" s="11" t="s">
        <v>20</v>
      </c>
      <c r="F23" s="11" t="s">
        <v>12</v>
      </c>
      <c r="G23" s="11" t="s">
        <v>20</v>
      </c>
      <c r="H23" s="11" t="s">
        <v>12</v>
      </c>
      <c r="I23" s="11" t="s">
        <v>20</v>
      </c>
      <c r="J23" s="11" t="s">
        <v>12</v>
      </c>
      <c r="K23" s="11" t="s">
        <v>20</v>
      </c>
      <c r="L23" s="11" t="s">
        <v>12</v>
      </c>
      <c r="M23" s="11" t="s">
        <v>20</v>
      </c>
      <c r="N23" s="11" t="s">
        <v>12</v>
      </c>
    </row>
    <row r="24" spans="1:14" x14ac:dyDescent="0.3">
      <c r="A24">
        <v>7.49</v>
      </c>
      <c r="B24">
        <v>5</v>
      </c>
      <c r="C24">
        <v>8.4600000000000009</v>
      </c>
      <c r="D24">
        <v>5</v>
      </c>
      <c r="E24">
        <v>39.04</v>
      </c>
      <c r="F24">
        <v>5</v>
      </c>
      <c r="G24">
        <v>4.53</v>
      </c>
      <c r="H24">
        <v>5</v>
      </c>
      <c r="I24">
        <v>14.69</v>
      </c>
      <c r="J24">
        <v>5</v>
      </c>
      <c r="K24">
        <v>97.1</v>
      </c>
      <c r="L24">
        <v>5</v>
      </c>
      <c r="M24">
        <v>14.31</v>
      </c>
      <c r="N24">
        <v>5</v>
      </c>
    </row>
    <row r="25" spans="1:14" x14ac:dyDescent="0.3">
      <c r="A25">
        <v>2.81</v>
      </c>
      <c r="B25">
        <v>10</v>
      </c>
      <c r="C25">
        <v>13.09</v>
      </c>
      <c r="D25">
        <v>10</v>
      </c>
      <c r="E25">
        <v>97.11</v>
      </c>
      <c r="F25">
        <v>10</v>
      </c>
      <c r="G25">
        <v>6.42</v>
      </c>
      <c r="H25">
        <v>10</v>
      </c>
      <c r="I25">
        <v>33.549999999999997</v>
      </c>
      <c r="J25">
        <v>10</v>
      </c>
      <c r="K25">
        <v>227.47</v>
      </c>
      <c r="L25">
        <v>10</v>
      </c>
      <c r="M25">
        <v>30.43</v>
      </c>
      <c r="N25">
        <v>10</v>
      </c>
    </row>
    <row r="26" spans="1:14" x14ac:dyDescent="0.3">
      <c r="A26">
        <v>1.79</v>
      </c>
      <c r="B26">
        <v>15</v>
      </c>
      <c r="C26">
        <v>11.84</v>
      </c>
      <c r="D26">
        <v>15</v>
      </c>
      <c r="E26">
        <v>88.64</v>
      </c>
      <c r="F26">
        <v>15</v>
      </c>
      <c r="G26">
        <v>4.1500000000000004</v>
      </c>
      <c r="H26">
        <v>15</v>
      </c>
      <c r="I26">
        <v>31.32</v>
      </c>
      <c r="J26">
        <v>15</v>
      </c>
      <c r="K26">
        <v>222.96</v>
      </c>
      <c r="L26">
        <v>15</v>
      </c>
      <c r="M26">
        <v>33.92</v>
      </c>
      <c r="N26">
        <v>15</v>
      </c>
    </row>
    <row r="27" spans="1:14" x14ac:dyDescent="0.3">
      <c r="A27">
        <v>1.78</v>
      </c>
      <c r="B27">
        <v>20</v>
      </c>
      <c r="C27">
        <v>11.76</v>
      </c>
      <c r="D27">
        <v>20</v>
      </c>
      <c r="E27">
        <v>84.64</v>
      </c>
      <c r="F27">
        <v>20</v>
      </c>
      <c r="G27">
        <v>4.29</v>
      </c>
      <c r="H27">
        <v>20</v>
      </c>
      <c r="I27">
        <v>30.57</v>
      </c>
      <c r="J27">
        <v>20</v>
      </c>
      <c r="K27">
        <v>215.67</v>
      </c>
      <c r="L27">
        <v>20</v>
      </c>
      <c r="M27">
        <v>35.83</v>
      </c>
      <c r="N27">
        <v>20</v>
      </c>
    </row>
    <row r="28" spans="1:14" x14ac:dyDescent="0.3">
      <c r="A28">
        <v>1.92</v>
      </c>
      <c r="B28">
        <v>30</v>
      </c>
      <c r="C28">
        <v>7.55</v>
      </c>
      <c r="D28">
        <v>30</v>
      </c>
      <c r="E28">
        <v>35.75</v>
      </c>
      <c r="F28">
        <v>30</v>
      </c>
      <c r="G28">
        <v>1.61</v>
      </c>
      <c r="H28">
        <v>30</v>
      </c>
      <c r="I28">
        <v>18.47</v>
      </c>
      <c r="J28">
        <v>30</v>
      </c>
      <c r="K28">
        <v>121.1</v>
      </c>
      <c r="L28">
        <v>30</v>
      </c>
      <c r="M28">
        <v>38.700000000000003</v>
      </c>
      <c r="N28">
        <v>30</v>
      </c>
    </row>
    <row r="29" spans="1:14" x14ac:dyDescent="0.3">
      <c r="A29" s="4" t="s">
        <v>0</v>
      </c>
      <c r="B29" s="4"/>
      <c r="C29" s="5" t="s">
        <v>1</v>
      </c>
      <c r="D29" s="5"/>
      <c r="E29" s="6" t="s">
        <v>2</v>
      </c>
      <c r="F29" s="6"/>
      <c r="G29" s="7" t="s">
        <v>3</v>
      </c>
      <c r="H29" s="7"/>
      <c r="I29" s="8" t="s">
        <v>4</v>
      </c>
      <c r="J29" s="8"/>
      <c r="K29" s="9" t="s">
        <v>5</v>
      </c>
      <c r="L29" s="9"/>
      <c r="M29" s="10" t="s">
        <v>9</v>
      </c>
      <c r="N29" s="14"/>
    </row>
    <row r="30" spans="1:14" x14ac:dyDescent="0.3">
      <c r="A30" s="11" t="s">
        <v>21</v>
      </c>
      <c r="B30" s="11" t="s">
        <v>12</v>
      </c>
      <c r="C30" s="11" t="s">
        <v>21</v>
      </c>
      <c r="D30" s="11" t="s">
        <v>12</v>
      </c>
      <c r="E30" s="11" t="s">
        <v>21</v>
      </c>
      <c r="F30" s="11" t="s">
        <v>12</v>
      </c>
      <c r="G30" s="11" t="s">
        <v>21</v>
      </c>
      <c r="H30" s="11" t="s">
        <v>12</v>
      </c>
      <c r="I30" s="11" t="s">
        <v>21</v>
      </c>
      <c r="J30" s="11" t="s">
        <v>12</v>
      </c>
      <c r="K30" s="11" t="s">
        <v>21</v>
      </c>
      <c r="L30" s="11" t="s">
        <v>12</v>
      </c>
      <c r="M30" s="11" t="s">
        <v>21</v>
      </c>
      <c r="N30" s="11" t="s">
        <v>12</v>
      </c>
    </row>
    <row r="31" spans="1:14" x14ac:dyDescent="0.3">
      <c r="A31">
        <v>7.49</v>
      </c>
      <c r="B31">
        <v>5</v>
      </c>
      <c r="C31">
        <v>8.4600000000000009</v>
      </c>
      <c r="D31">
        <v>5</v>
      </c>
      <c r="E31">
        <v>39.04</v>
      </c>
      <c r="F31">
        <v>5</v>
      </c>
      <c r="G31">
        <v>4.53</v>
      </c>
      <c r="H31">
        <v>5</v>
      </c>
      <c r="I31">
        <v>14.69</v>
      </c>
      <c r="J31">
        <v>5</v>
      </c>
      <c r="K31">
        <v>97.1</v>
      </c>
      <c r="L31">
        <v>5</v>
      </c>
      <c r="M31">
        <v>14.31</v>
      </c>
      <c r="N31">
        <v>5</v>
      </c>
    </row>
    <row r="32" spans="1:14" x14ac:dyDescent="0.3">
      <c r="A32">
        <v>2.81</v>
      </c>
      <c r="B32">
        <v>10</v>
      </c>
      <c r="C32">
        <v>13.09</v>
      </c>
      <c r="D32">
        <v>10</v>
      </c>
      <c r="E32">
        <v>97.11</v>
      </c>
      <c r="F32">
        <v>10</v>
      </c>
      <c r="G32">
        <v>6.42</v>
      </c>
      <c r="H32">
        <v>10</v>
      </c>
      <c r="I32">
        <v>33.549999999999997</v>
      </c>
      <c r="J32">
        <v>10</v>
      </c>
      <c r="K32">
        <v>227.47</v>
      </c>
      <c r="L32">
        <v>10</v>
      </c>
      <c r="M32">
        <v>30.43</v>
      </c>
      <c r="N32">
        <v>10</v>
      </c>
    </row>
    <row r="33" spans="1:14" x14ac:dyDescent="0.3">
      <c r="A33">
        <v>1.79</v>
      </c>
      <c r="B33">
        <v>15</v>
      </c>
      <c r="C33">
        <v>11.84</v>
      </c>
      <c r="D33">
        <v>15</v>
      </c>
      <c r="E33">
        <v>88.64</v>
      </c>
      <c r="F33">
        <v>15</v>
      </c>
      <c r="G33">
        <v>4.1500000000000004</v>
      </c>
      <c r="H33">
        <v>15</v>
      </c>
      <c r="I33">
        <v>31.32</v>
      </c>
      <c r="J33">
        <v>15</v>
      </c>
      <c r="K33">
        <v>222.96</v>
      </c>
      <c r="L33">
        <v>15</v>
      </c>
      <c r="M33">
        <v>33.92</v>
      </c>
      <c r="N33">
        <v>15</v>
      </c>
    </row>
    <row r="34" spans="1:14" x14ac:dyDescent="0.3">
      <c r="A34">
        <v>1.78</v>
      </c>
      <c r="B34">
        <v>20</v>
      </c>
      <c r="C34">
        <v>11.76</v>
      </c>
      <c r="D34">
        <v>20</v>
      </c>
      <c r="E34">
        <v>84.64</v>
      </c>
      <c r="F34">
        <v>20</v>
      </c>
      <c r="G34">
        <v>4.29</v>
      </c>
      <c r="H34">
        <v>20</v>
      </c>
      <c r="I34">
        <v>30.57</v>
      </c>
      <c r="J34">
        <v>20</v>
      </c>
      <c r="K34">
        <v>215.67</v>
      </c>
      <c r="L34">
        <v>20</v>
      </c>
      <c r="M34">
        <v>35.83</v>
      </c>
      <c r="N34">
        <v>20</v>
      </c>
    </row>
    <row r="35" spans="1:14" x14ac:dyDescent="0.3">
      <c r="A35">
        <v>1.92</v>
      </c>
      <c r="B35">
        <v>30</v>
      </c>
      <c r="C35">
        <v>7.55</v>
      </c>
      <c r="D35">
        <v>30</v>
      </c>
      <c r="E35">
        <v>35.75</v>
      </c>
      <c r="F35">
        <v>30</v>
      </c>
      <c r="G35">
        <v>1.61</v>
      </c>
      <c r="H35">
        <v>30</v>
      </c>
      <c r="I35">
        <v>18.47</v>
      </c>
      <c r="J35">
        <v>30</v>
      </c>
      <c r="K35">
        <v>121.1</v>
      </c>
      <c r="L35">
        <v>30</v>
      </c>
      <c r="M35">
        <v>38.700000000000003</v>
      </c>
      <c r="N35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1</vt:lpstr>
      <vt:lpstr>2</vt:lpstr>
      <vt:lpstr>3</vt:lpstr>
      <vt:lpstr>4</vt:lpstr>
      <vt:lpstr>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MARIA DOLORES RAMOS PAYAN</cp:lastModifiedBy>
  <dcterms:created xsi:type="dcterms:W3CDTF">2023-07-03T06:58:16Z</dcterms:created>
  <dcterms:modified xsi:type="dcterms:W3CDTF">2025-10-28T14:57:10Z</dcterms:modified>
</cp:coreProperties>
</file>