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\Sexenios\"/>
    </mc:Choice>
  </mc:AlternateContent>
  <bookViews>
    <workbookView xWindow="0" yWindow="0" windowWidth="28800" windowHeight="12210"/>
  </bookViews>
  <sheets>
    <sheet name="Hoja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2" l="1"/>
  <c r="K10" i="2"/>
  <c r="L10" i="2"/>
  <c r="M10" i="2"/>
  <c r="N10" i="2"/>
  <c r="S13" i="2"/>
  <c r="L13" i="2"/>
  <c r="T13" i="2"/>
  <c r="U13" i="2"/>
  <c r="K14" i="2"/>
  <c r="S14" i="2"/>
  <c r="L14" i="2"/>
  <c r="T14" i="2"/>
  <c r="U14" i="2"/>
  <c r="V13" i="2"/>
  <c r="X13" i="2"/>
  <c r="K5" i="2"/>
  <c r="S5" i="2"/>
  <c r="L5" i="2"/>
  <c r="T5" i="2"/>
  <c r="K6" i="2"/>
  <c r="S6" i="2"/>
  <c r="L6" i="2"/>
  <c r="T6" i="2"/>
  <c r="W5" i="2"/>
  <c r="K4" i="2"/>
  <c r="S4" i="2"/>
  <c r="L4" i="2"/>
  <c r="T4" i="2"/>
  <c r="W4" i="2"/>
  <c r="K3" i="2"/>
  <c r="S3" i="2"/>
  <c r="L3" i="2"/>
  <c r="T3" i="2"/>
  <c r="W3" i="2"/>
  <c r="W13" i="2"/>
  <c r="U5" i="2"/>
  <c r="U6" i="2"/>
  <c r="V5" i="2"/>
  <c r="M13" i="2"/>
  <c r="M14" i="2"/>
  <c r="N13" i="2"/>
  <c r="K12" i="2"/>
  <c r="G13" i="2"/>
  <c r="G11" i="2"/>
  <c r="G10" i="2"/>
  <c r="G9" i="2"/>
  <c r="G7" i="2"/>
  <c r="D13" i="2"/>
  <c r="D14" i="2"/>
  <c r="E13" i="2"/>
  <c r="D5" i="2"/>
  <c r="D6" i="2"/>
  <c r="E5" i="2"/>
  <c r="D7" i="2"/>
  <c r="D8" i="2"/>
  <c r="E7" i="2"/>
  <c r="D9" i="2"/>
  <c r="D10" i="2"/>
  <c r="D11" i="2"/>
  <c r="D12" i="2"/>
  <c r="M5" i="2"/>
  <c r="M6" i="2"/>
  <c r="N5" i="2"/>
  <c r="M4" i="2"/>
  <c r="D4" i="2"/>
  <c r="D3" i="2"/>
  <c r="E11" i="2"/>
  <c r="L12" i="2"/>
  <c r="L11" i="2"/>
  <c r="K11" i="2"/>
  <c r="O10" i="2"/>
  <c r="K9" i="2"/>
  <c r="L9" i="2"/>
  <c r="O9" i="2"/>
  <c r="L8" i="2"/>
  <c r="T8" i="2"/>
  <c r="K8" i="2"/>
  <c r="L7" i="2"/>
  <c r="T7" i="2"/>
  <c r="K7" i="2"/>
  <c r="G5" i="2"/>
  <c r="G4" i="2"/>
  <c r="G3" i="2"/>
  <c r="M12" i="2"/>
  <c r="S8" i="2"/>
  <c r="M8" i="2"/>
  <c r="M7" i="2"/>
  <c r="S7" i="2"/>
  <c r="U8" i="2"/>
  <c r="O5" i="2"/>
  <c r="X5" i="2"/>
  <c r="O4" i="2"/>
  <c r="O3" i="2"/>
  <c r="M9" i="2"/>
  <c r="M11" i="2"/>
  <c r="N11" i="2"/>
  <c r="U3" i="2"/>
  <c r="M3" i="2"/>
  <c r="U4" i="2"/>
  <c r="O11" i="2"/>
  <c r="O7" i="2"/>
  <c r="N7" i="2"/>
  <c r="S12" i="2"/>
  <c r="U7" i="2"/>
  <c r="V7" i="2"/>
  <c r="X7" i="2"/>
  <c r="W7" i="2"/>
  <c r="T11" i="2"/>
  <c r="T10" i="2"/>
  <c r="T12" i="2"/>
  <c r="U12" i="2"/>
  <c r="S11" i="2"/>
  <c r="O13" i="2"/>
  <c r="T9" i="2"/>
  <c r="S10" i="2"/>
  <c r="S9" i="2"/>
  <c r="W11" i="2"/>
  <c r="U11" i="2"/>
  <c r="V11" i="2"/>
  <c r="X11" i="2"/>
  <c r="U9" i="2"/>
  <c r="V9" i="2"/>
  <c r="W9" i="2"/>
  <c r="U10" i="2"/>
  <c r="V10" i="2"/>
  <c r="W10" i="2"/>
</calcChain>
</file>

<file path=xl/sharedStrings.xml><?xml version="1.0" encoding="utf-8"?>
<sst xmlns="http://schemas.openxmlformats.org/spreadsheetml/2006/main" count="55" uniqueCount="21">
  <si>
    <t>Original OD</t>
  </si>
  <si>
    <t>Taking into account plate negative</t>
  </si>
  <si>
    <t>% of positive control</t>
  </si>
  <si>
    <t>OD reading (450nm)</t>
  </si>
  <si>
    <t>Individual Average</t>
  </si>
  <si>
    <t>Average</t>
  </si>
  <si>
    <t>Taking into account Plate Negative</t>
  </si>
  <si>
    <t>Stdev</t>
  </si>
  <si>
    <t>SE</t>
  </si>
  <si>
    <t>Average % fosforilación</t>
  </si>
  <si>
    <t>% inhibición</t>
  </si>
  <si>
    <t>Plate Negative</t>
  </si>
  <si>
    <t>VEGF (25 ng/ml) ST</t>
  </si>
  <si>
    <t>VEGF (25 ng/ml) + Indolpirúvico 0,7mM 3.1</t>
  </si>
  <si>
    <t>VEGF (25 ng/ml) + Indolpirúvico 0,7mM 3.2</t>
  </si>
  <si>
    <t>VEGF (25 ng/ml) + Indolpirúvico 1mM 4.1</t>
  </si>
  <si>
    <t>VEGF (25 ng/ml) + Indolpirúvico 1mM 4.2</t>
  </si>
  <si>
    <t>VEGF (25 ng/ml) + Indolpirúvico 1,5mM 5.1</t>
  </si>
  <si>
    <t>VEGF (25 ng/ml) + Indolpirúvico 1,5mM 5.2</t>
  </si>
  <si>
    <t>VEGF (25 ng/ml) + Indolpirúvico 2mM 6.1</t>
  </si>
  <si>
    <t>VEGF (25 ng/ml) + Indolpirúvico 2mM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</si>
</sst>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Fill="1"/>
    <xf numFmtId="0" fontId="0" fillId="0" borderId="0" xfId="0" applyFill="1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2" fontId="2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110" zoomScaleNormal="110" workbookViewId="0">
      <selection activeCell="R16" sqref="R16"/>
    </sheetView>
  </sheetViews>
  <sheetFormatPr baseColWidth="10" defaultColWidth="11.42578125" defaultRowHeight="15" x14ac:dyDescent="0.25"/>
  <cols>
    <col min="1" max="1" width="54.42578125" customWidth="1"/>
    <col min="9" max="9" width="22.85546875" customWidth="1"/>
    <col min="10" max="10" width="42.7109375" bestFit="1" customWidth="1"/>
    <col min="17" max="17" width="4.28515625" customWidth="1"/>
    <col min="18" max="18" width="42.7109375" bestFit="1" customWidth="1"/>
    <col min="22" max="22" width="17" customWidth="1"/>
  </cols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 t="s">
        <v>2</v>
      </c>
      <c r="S1" s="1"/>
      <c r="T1" s="1"/>
      <c r="U1" s="1"/>
      <c r="V1" s="1"/>
      <c r="W1" s="2"/>
      <c r="X1" s="2"/>
    </row>
    <row r="2" spans="1:24" ht="60" x14ac:dyDescent="0.25">
      <c r="A2" s="1"/>
      <c r="B2" s="1" t="s">
        <v>3</v>
      </c>
      <c r="C2" s="1"/>
      <c r="D2" s="3" t="s">
        <v>4</v>
      </c>
      <c r="E2" s="1" t="s">
        <v>5</v>
      </c>
      <c r="F2" s="3" t="s">
        <v>6</v>
      </c>
      <c r="G2" s="1" t="s">
        <v>7</v>
      </c>
      <c r="H2" s="3" t="s">
        <v>8</v>
      </c>
      <c r="I2" s="3"/>
      <c r="J2" s="1"/>
      <c r="K2" s="1" t="s">
        <v>3</v>
      </c>
      <c r="L2" s="1"/>
      <c r="M2" s="3" t="s">
        <v>4</v>
      </c>
      <c r="N2" s="1" t="s">
        <v>5</v>
      </c>
      <c r="O2" s="1" t="s">
        <v>7</v>
      </c>
      <c r="P2" s="3" t="s">
        <v>8</v>
      </c>
      <c r="Q2" s="3"/>
      <c r="R2" s="1"/>
      <c r="S2" s="1" t="s">
        <v>3</v>
      </c>
      <c r="T2" s="1"/>
      <c r="U2" s="3" t="s">
        <v>4</v>
      </c>
      <c r="V2" s="1" t="s">
        <v>9</v>
      </c>
      <c r="W2" s="2" t="s">
        <v>7</v>
      </c>
      <c r="X2" s="4" t="s">
        <v>10</v>
      </c>
    </row>
    <row r="3" spans="1:24" s="14" customFormat="1" x14ac:dyDescent="0.25">
      <c r="A3" s="13" t="s">
        <v>11</v>
      </c>
      <c r="B3" s="14">
        <v>0.28100000000000003</v>
      </c>
      <c r="C3" s="14">
        <v>0.35599999999999998</v>
      </c>
      <c r="D3" s="15">
        <f t="shared" ref="D3:D14" si="0">AVERAGE(B3:C3)</f>
        <v>0.31850000000000001</v>
      </c>
      <c r="E3" s="15">
        <v>0.31850000000000001</v>
      </c>
      <c r="F3" s="16"/>
      <c r="G3" s="16">
        <f>STDEV(B3:C3)</f>
        <v>5.3033008588991286E-2</v>
      </c>
      <c r="H3" s="16"/>
      <c r="I3" s="16"/>
      <c r="J3" s="13" t="s">
        <v>11</v>
      </c>
      <c r="K3" s="16">
        <f>B3-$E$3</f>
        <v>-3.7499999999999978E-2</v>
      </c>
      <c r="L3" s="16">
        <f>C3-$E$3</f>
        <v>3.7499999999999978E-2</v>
      </c>
      <c r="M3" s="15">
        <f t="shared" ref="M3:M14" si="1">AVERAGE(K3:L3)</f>
        <v>0</v>
      </c>
      <c r="N3" s="16">
        <v>-2.7755575615628914E-17</v>
      </c>
      <c r="O3" s="16">
        <f>STDEV(K3:L3)</f>
        <v>5.3033008588991036E-2</v>
      </c>
      <c r="P3" s="16"/>
      <c r="Q3" s="13"/>
      <c r="R3" s="13" t="s">
        <v>11</v>
      </c>
      <c r="S3" s="16">
        <f>(K3*100)/$N$4</f>
        <v>-4.7408343868520832</v>
      </c>
      <c r="T3" s="16">
        <f>(L3*100)/$N$4</f>
        <v>4.7408343868520832</v>
      </c>
      <c r="U3" s="15">
        <f t="shared" ref="U3:U13" si="2">AVERAGE(S3:T3)</f>
        <v>0</v>
      </c>
      <c r="V3" s="16"/>
      <c r="W3" s="17">
        <f>STDEV(S3:T3)</f>
        <v>6.7045522868509524</v>
      </c>
      <c r="X3" s="17"/>
    </row>
    <row r="4" spans="1:24" s="14" customFormat="1" x14ac:dyDescent="0.25">
      <c r="A4" s="13" t="s">
        <v>12</v>
      </c>
      <c r="B4" s="14">
        <v>1.1420000000000001</v>
      </c>
      <c r="C4" s="18">
        <v>1.077</v>
      </c>
      <c r="D4" s="15">
        <f t="shared" si="0"/>
        <v>1.1095000000000002</v>
      </c>
      <c r="E4" s="15">
        <v>1.1095000000000002</v>
      </c>
      <c r="F4" s="16"/>
      <c r="G4" s="16">
        <f>STDEV(B4:C4)</f>
        <v>4.5961940777125711E-2</v>
      </c>
      <c r="H4" s="16"/>
      <c r="I4" s="16"/>
      <c r="J4" s="13" t="s">
        <v>12</v>
      </c>
      <c r="K4" s="16">
        <f>B4-$E$3</f>
        <v>0.82350000000000012</v>
      </c>
      <c r="L4" s="16">
        <f>C4-$E$3</f>
        <v>0.75849999999999995</v>
      </c>
      <c r="M4" s="15">
        <f t="shared" ref="M4:M10" si="3">AVERAGE(K4:L4)</f>
        <v>0.79100000000000004</v>
      </c>
      <c r="N4" s="16">
        <v>0.79100000000000004</v>
      </c>
      <c r="O4" s="16">
        <f>STDEV(K4:L4)</f>
        <v>4.5961940777125711E-2</v>
      </c>
      <c r="P4" s="16"/>
      <c r="Q4" s="13"/>
      <c r="R4" s="13" t="s">
        <v>12</v>
      </c>
      <c r="S4" s="16">
        <f>(K4*100)/$N$4</f>
        <v>104.10872313527182</v>
      </c>
      <c r="T4" s="16">
        <f t="shared" ref="T4:T8" si="4">(L4*100)/$N$4</f>
        <v>95.891276864728184</v>
      </c>
      <c r="U4" s="15">
        <f t="shared" si="2"/>
        <v>100</v>
      </c>
      <c r="V4" s="16"/>
      <c r="W4" s="17">
        <f>STDEV(S4:T4)</f>
        <v>5.8106119819375071</v>
      </c>
      <c r="X4" s="17"/>
    </row>
    <row r="5" spans="1:24" s="14" customFormat="1" x14ac:dyDescent="0.25">
      <c r="A5" s="19" t="s">
        <v>13</v>
      </c>
      <c r="B5" s="14">
        <v>0.81899999999999995</v>
      </c>
      <c r="C5" s="14">
        <v>0.89700000000000002</v>
      </c>
      <c r="D5" s="15">
        <f t="shared" si="0"/>
        <v>0.85799999999999998</v>
      </c>
      <c r="E5" s="16">
        <f>AVERAGE(D5:D6)</f>
        <v>0.86775000000000002</v>
      </c>
      <c r="F5" s="16"/>
      <c r="G5" s="16">
        <f>STDEV(B5:C6)</f>
        <v>4.3461668935588151E-2</v>
      </c>
      <c r="H5" s="16"/>
      <c r="I5" s="13"/>
      <c r="J5" s="19" t="s">
        <v>13</v>
      </c>
      <c r="K5" s="16">
        <f>B5-$E$3</f>
        <v>0.50049999999999994</v>
      </c>
      <c r="L5" s="16">
        <f t="shared" ref="L5:L8" si="5">C5-$E$3</f>
        <v>0.57850000000000001</v>
      </c>
      <c r="M5" s="15">
        <f t="shared" si="3"/>
        <v>0.53949999999999998</v>
      </c>
      <c r="N5" s="16">
        <f>AVERAGE(M5:M6)</f>
        <v>0.54925000000000002</v>
      </c>
      <c r="O5" s="16">
        <f>STDEV(K5:L6)</f>
        <v>4.3461668935588151E-2</v>
      </c>
      <c r="P5" s="16"/>
      <c r="Q5" s="13"/>
      <c r="R5" s="19" t="s">
        <v>13</v>
      </c>
      <c r="S5" s="16">
        <f>(K5*100)/$N$4</f>
        <v>63.274336283185832</v>
      </c>
      <c r="T5" s="16">
        <f>(L5*100)/$N$4</f>
        <v>73.13527180783818</v>
      </c>
      <c r="U5" s="15">
        <f t="shared" si="2"/>
        <v>68.204804045512006</v>
      </c>
      <c r="V5" s="16">
        <f>AVERAGE(U5:U6)</f>
        <v>69.437420986093542</v>
      </c>
      <c r="W5" s="17">
        <f>STDEV(S5:T6)</f>
        <v>5.4945219893284616</v>
      </c>
      <c r="X5" s="17">
        <f>100-V5</f>
        <v>30.562579013906458</v>
      </c>
    </row>
    <row r="6" spans="1:24" s="14" customFormat="1" x14ac:dyDescent="0.25">
      <c r="A6" s="19" t="s">
        <v>14</v>
      </c>
      <c r="B6" s="16">
        <v>0.84400000000000008</v>
      </c>
      <c r="C6" s="16">
        <v>0.91100000000000003</v>
      </c>
      <c r="D6" s="15">
        <f t="shared" si="0"/>
        <v>0.87750000000000006</v>
      </c>
      <c r="E6" s="16"/>
      <c r="F6" s="16"/>
      <c r="G6" s="16"/>
      <c r="H6" s="16"/>
      <c r="I6" s="13"/>
      <c r="J6" s="19" t="s">
        <v>14</v>
      </c>
      <c r="K6" s="16">
        <f>B6-$E$3</f>
        <v>0.52550000000000008</v>
      </c>
      <c r="L6" s="16">
        <f t="shared" si="5"/>
        <v>0.59250000000000003</v>
      </c>
      <c r="M6" s="15">
        <f t="shared" si="3"/>
        <v>0.55900000000000005</v>
      </c>
      <c r="N6" s="16"/>
      <c r="O6" s="16"/>
      <c r="P6" s="16"/>
      <c r="Q6" s="13"/>
      <c r="R6" s="19" t="s">
        <v>14</v>
      </c>
      <c r="S6" s="16">
        <f>(K6*100)/$N$4</f>
        <v>66.434892541087237</v>
      </c>
      <c r="T6" s="16">
        <f>(L6*100)/$N$4</f>
        <v>74.905183312262949</v>
      </c>
      <c r="U6" s="15">
        <f t="shared" si="2"/>
        <v>70.670037926675093</v>
      </c>
      <c r="W6" s="17"/>
      <c r="X6" s="17"/>
    </row>
    <row r="7" spans="1:24" s="14" customFormat="1" x14ac:dyDescent="0.25">
      <c r="A7" s="19" t="s">
        <v>15</v>
      </c>
      <c r="B7" s="14">
        <v>0.70300000000000007</v>
      </c>
      <c r="C7" s="18">
        <v>0.70500000000000007</v>
      </c>
      <c r="D7" s="15">
        <f t="shared" si="0"/>
        <v>0.70400000000000007</v>
      </c>
      <c r="E7" s="16">
        <f>AVERAGE(D7:D8)</f>
        <v>0.69950000000000001</v>
      </c>
      <c r="G7" s="16">
        <f>STDEV(B7:C8)</f>
        <v>2.9057414429596716E-2</v>
      </c>
      <c r="J7" s="19" t="s">
        <v>15</v>
      </c>
      <c r="K7" s="16">
        <f t="shared" ref="K7:K8" si="6">B7-$E$3</f>
        <v>0.38450000000000006</v>
      </c>
      <c r="L7" s="16">
        <f t="shared" si="5"/>
        <v>0.38650000000000007</v>
      </c>
      <c r="M7" s="15">
        <f t="shared" si="3"/>
        <v>0.38550000000000006</v>
      </c>
      <c r="N7" s="16">
        <f>AVERAGE(M7:M8)</f>
        <v>0.38100000000000001</v>
      </c>
      <c r="O7" s="14">
        <f>STDEV(K7:L8)</f>
        <v>2.9057414429596716E-2</v>
      </c>
      <c r="R7" s="19" t="s">
        <v>15</v>
      </c>
      <c r="S7" s="16">
        <f>(K7*100)/$N$4</f>
        <v>48.609355246523393</v>
      </c>
      <c r="T7" s="16">
        <f t="shared" si="4"/>
        <v>48.862199747155508</v>
      </c>
      <c r="U7" s="15">
        <f>AVERAGE(S7:T7)</f>
        <v>48.735777496839447</v>
      </c>
      <c r="V7" s="16">
        <f>AVERAGE(U7:U8)</f>
        <v>48.16687737041719</v>
      </c>
      <c r="W7" s="14">
        <f>STDEV(S7:T8)</f>
        <v>3.6735037205558432</v>
      </c>
      <c r="X7" s="17">
        <f>100-V7</f>
        <v>51.83312262958281</v>
      </c>
    </row>
    <row r="8" spans="1:24" s="14" customFormat="1" x14ac:dyDescent="0.25">
      <c r="A8" s="19" t="s">
        <v>16</v>
      </c>
      <c r="B8" s="18">
        <v>0.73</v>
      </c>
      <c r="C8" s="18">
        <v>0.65999999999999992</v>
      </c>
      <c r="D8" s="15">
        <f t="shared" si="0"/>
        <v>0.69499999999999995</v>
      </c>
      <c r="E8" s="16"/>
      <c r="G8" s="16"/>
      <c r="J8" s="19" t="s">
        <v>16</v>
      </c>
      <c r="K8" s="16">
        <f t="shared" si="6"/>
        <v>0.41149999999999998</v>
      </c>
      <c r="L8" s="16">
        <f t="shared" si="5"/>
        <v>0.34149999999999991</v>
      </c>
      <c r="M8" s="15">
        <f t="shared" si="3"/>
        <v>0.37649999999999995</v>
      </c>
      <c r="N8" s="16"/>
      <c r="R8" s="19" t="s">
        <v>16</v>
      </c>
      <c r="S8" s="16">
        <f>(K8*100)/$N$4</f>
        <v>52.022756005056884</v>
      </c>
      <c r="T8" s="16">
        <f t="shared" si="4"/>
        <v>43.173198482932982</v>
      </c>
      <c r="U8" s="15">
        <f t="shared" si="2"/>
        <v>47.597977243994933</v>
      </c>
      <c r="V8" s="16"/>
    </row>
    <row r="9" spans="1:24" s="14" customFormat="1" x14ac:dyDescent="0.25">
      <c r="A9" s="13" t="s">
        <v>11</v>
      </c>
      <c r="B9" s="16">
        <v>0.6419999999999999</v>
      </c>
      <c r="C9" s="16">
        <v>0.64699999999999991</v>
      </c>
      <c r="D9" s="15">
        <f t="shared" si="0"/>
        <v>0.64449999999999985</v>
      </c>
      <c r="E9" s="16">
        <v>0.64449999999999996</v>
      </c>
      <c r="G9" s="16">
        <f>_xlfn.STDEV.S(B9:C9)</f>
        <v>3.5355339059327407E-3</v>
      </c>
      <c r="J9" s="13" t="s">
        <v>11</v>
      </c>
      <c r="K9" s="16">
        <f>B9-$E$9</f>
        <v>-2.5000000000000577E-3</v>
      </c>
      <c r="L9" s="16">
        <f>C9-$E$9</f>
        <v>2.4999999999999467E-3</v>
      </c>
      <c r="M9" s="15">
        <f t="shared" si="3"/>
        <v>-5.5511151231257827E-17</v>
      </c>
      <c r="N9" s="16">
        <v>0</v>
      </c>
      <c r="O9" s="14">
        <f>STDEV(K9:L9)</f>
        <v>3.5355339059327407E-3</v>
      </c>
      <c r="R9" s="13" t="s">
        <v>11</v>
      </c>
      <c r="S9" s="16">
        <f t="shared" ref="S9:T12" si="7">(K9*100)/$N$10</f>
        <v>-0.37313432835821764</v>
      </c>
      <c r="T9" s="16">
        <f t="shared" si="7"/>
        <v>0.37313432835820104</v>
      </c>
      <c r="U9" s="15">
        <f t="shared" si="2"/>
        <v>-8.2989171090730451E-15</v>
      </c>
      <c r="V9" s="16">
        <f>AVERAGE(U9)</f>
        <v>-8.2989171090730451E-15</v>
      </c>
      <c r="W9" s="14">
        <f>STDEV(S9:T9)</f>
        <v>0.52769162775115541</v>
      </c>
    </row>
    <row r="10" spans="1:24" s="14" customFormat="1" x14ac:dyDescent="0.25">
      <c r="A10" s="13" t="s">
        <v>12</v>
      </c>
      <c r="B10" s="13">
        <v>1.3359999999999999</v>
      </c>
      <c r="C10" s="16">
        <v>1.2929999999999999</v>
      </c>
      <c r="D10" s="15">
        <f t="shared" si="0"/>
        <v>1.3144999999999998</v>
      </c>
      <c r="E10" s="16">
        <v>1.3144999999999998</v>
      </c>
      <c r="G10" s="16">
        <f>_xlfn.STDEV.S(B10:C10)</f>
        <v>3.0405591591021491E-2</v>
      </c>
      <c r="J10" s="13" t="s">
        <v>12</v>
      </c>
      <c r="K10" s="16">
        <f t="shared" ref="K10:L14" si="8">B10-$E$9</f>
        <v>0.69149999999999989</v>
      </c>
      <c r="L10" s="16">
        <f t="shared" si="8"/>
        <v>0.64849999999999997</v>
      </c>
      <c r="M10" s="15">
        <f t="shared" si="3"/>
        <v>0.66999999999999993</v>
      </c>
      <c r="N10" s="16">
        <f>AVERAGE(M10)</f>
        <v>0.66999999999999993</v>
      </c>
      <c r="O10" s="14">
        <f>STDEV(K10:L10)</f>
        <v>3.0405591591021491E-2</v>
      </c>
      <c r="R10" s="13" t="s">
        <v>12</v>
      </c>
      <c r="S10" s="16">
        <f t="shared" si="7"/>
        <v>103.20895522388059</v>
      </c>
      <c r="T10" s="16">
        <f t="shared" si="7"/>
        <v>96.791044776119406</v>
      </c>
      <c r="U10" s="15">
        <f t="shared" si="2"/>
        <v>100</v>
      </c>
      <c r="V10" s="16">
        <f>AVERAGE(U10)</f>
        <v>100</v>
      </c>
      <c r="W10" s="14">
        <f>STDEV(S10:T10)</f>
        <v>4.5381479986599267</v>
      </c>
      <c r="X10" s="17">
        <v>0</v>
      </c>
    </row>
    <row r="11" spans="1:24" s="14" customFormat="1" x14ac:dyDescent="0.25">
      <c r="A11" s="19" t="s">
        <v>17</v>
      </c>
      <c r="B11" s="20">
        <v>0.7669999999999999</v>
      </c>
      <c r="C11" s="16">
        <v>0.81899999999999995</v>
      </c>
      <c r="D11" s="15">
        <f t="shared" si="0"/>
        <v>0.79299999999999993</v>
      </c>
      <c r="E11" s="16">
        <f>AVERAGE(D11:D12)</f>
        <v>0.85724999999999985</v>
      </c>
      <c r="G11" s="16">
        <f>_xlfn.STDEV.S(B11:C12)</f>
        <v>7.9323703897384898E-2</v>
      </c>
      <c r="J11" s="19" t="s">
        <v>17</v>
      </c>
      <c r="K11" s="16">
        <f t="shared" si="8"/>
        <v>0.12249999999999994</v>
      </c>
      <c r="L11" s="16">
        <f t="shared" si="8"/>
        <v>0.17449999999999999</v>
      </c>
      <c r="M11" s="15">
        <f t="shared" si="1"/>
        <v>0.14849999999999997</v>
      </c>
      <c r="N11" s="16">
        <f>AVERAGE(M11:M12)</f>
        <v>0.21274999999999994</v>
      </c>
      <c r="O11" s="14">
        <f>STDEV(K11:L12)</f>
        <v>7.9323703897384912E-2</v>
      </c>
      <c r="R11" s="19" t="s">
        <v>17</v>
      </c>
      <c r="S11" s="16">
        <f t="shared" si="7"/>
        <v>18.283582089552233</v>
      </c>
      <c r="T11" s="16">
        <f t="shared" si="7"/>
        <v>26.044776119402986</v>
      </c>
      <c r="U11" s="15">
        <f t="shared" si="2"/>
        <v>22.164179104477611</v>
      </c>
      <c r="V11" s="16">
        <f>AVERAGE(U11:U12)</f>
        <v>31.753731343283576</v>
      </c>
      <c r="W11" s="14">
        <f>STDEV(S11:T12)</f>
        <v>11.839358790654471</v>
      </c>
      <c r="X11" s="21">
        <f>100-V11</f>
        <v>68.246268656716424</v>
      </c>
    </row>
    <row r="12" spans="1:24" s="14" customFormat="1" x14ac:dyDescent="0.25">
      <c r="A12" s="19" t="s">
        <v>18</v>
      </c>
      <c r="B12" s="16">
        <v>0.89899999999999991</v>
      </c>
      <c r="C12" s="16">
        <v>0.94399999999999984</v>
      </c>
      <c r="D12" s="15">
        <f t="shared" si="0"/>
        <v>0.92149999999999987</v>
      </c>
      <c r="E12" s="16"/>
      <c r="G12" s="16"/>
      <c r="J12" s="19" t="s">
        <v>18</v>
      </c>
      <c r="K12" s="16">
        <f>B12-$E$9</f>
        <v>0.25449999999999995</v>
      </c>
      <c r="L12" s="16">
        <f t="shared" si="8"/>
        <v>0.29949999999999988</v>
      </c>
      <c r="M12" s="15">
        <f t="shared" si="1"/>
        <v>0.27699999999999991</v>
      </c>
      <c r="N12" s="16"/>
      <c r="R12" s="19" t="s">
        <v>18</v>
      </c>
      <c r="S12" s="16">
        <f t="shared" si="7"/>
        <v>37.985074626865668</v>
      </c>
      <c r="T12" s="16">
        <f t="shared" si="7"/>
        <v>44.70149253731342</v>
      </c>
      <c r="U12" s="15">
        <f t="shared" si="2"/>
        <v>41.343283582089541</v>
      </c>
      <c r="V12" s="16"/>
    </row>
    <row r="13" spans="1:24" s="14" customFormat="1" x14ac:dyDescent="0.25">
      <c r="A13" s="19" t="s">
        <v>19</v>
      </c>
      <c r="B13" s="13">
        <v>0.78899999999999992</v>
      </c>
      <c r="C13" s="16">
        <v>0.71</v>
      </c>
      <c r="D13" s="15">
        <f t="shared" si="0"/>
        <v>0.74949999999999994</v>
      </c>
      <c r="E13" s="16">
        <f>AVERAGE(D13:D14)</f>
        <v>0.81374999999999997</v>
      </c>
      <c r="G13" s="16">
        <f>_xlfn.STDEV.S(B13:C14)</f>
        <v>8.1307543725454304E-2</v>
      </c>
      <c r="J13" s="19" t="s">
        <v>19</v>
      </c>
      <c r="K13" s="16">
        <f>B13-$E$9</f>
        <v>0.14449999999999996</v>
      </c>
      <c r="L13" s="16">
        <f t="shared" si="8"/>
        <v>6.5500000000000003E-2</v>
      </c>
      <c r="M13" s="15">
        <f>AVERAGE(K13:L13)</f>
        <v>0.10499999999999998</v>
      </c>
      <c r="N13" s="16">
        <f>AVERAGE(M13:M14)</f>
        <v>0.16924999999999998</v>
      </c>
      <c r="O13" s="14">
        <f>STDEV(K13:L14)</f>
        <v>8.1307543725454318E-2</v>
      </c>
      <c r="R13" s="19" t="s">
        <v>19</v>
      </c>
      <c r="S13" s="16">
        <f>(K13*100)/$N$10</f>
        <v>21.567164179104473</v>
      </c>
      <c r="T13" s="16">
        <f>(L13*100)/$N$10</f>
        <v>9.776119402985076</v>
      </c>
      <c r="U13" s="15">
        <f t="shared" si="2"/>
        <v>15.671641791044774</v>
      </c>
      <c r="V13" s="16">
        <f>AVERAGE(U13:U14)</f>
        <v>25.261194029850749</v>
      </c>
      <c r="W13" s="14">
        <f>STDEV(S13:T14)</f>
        <v>12.13545428738124</v>
      </c>
      <c r="X13" s="21">
        <f>100-V13</f>
        <v>74.738805970149258</v>
      </c>
    </row>
    <row r="14" spans="1:24" s="14" customFormat="1" x14ac:dyDescent="0.25">
      <c r="A14" s="19" t="s">
        <v>20</v>
      </c>
      <c r="B14" s="16">
        <v>0.8879999999999999</v>
      </c>
      <c r="C14" s="16">
        <v>0.86799999999999999</v>
      </c>
      <c r="D14" s="15">
        <f t="shared" si="0"/>
        <v>0.87799999999999989</v>
      </c>
      <c r="E14" s="16"/>
      <c r="G14" s="16"/>
      <c r="J14" s="19" t="s">
        <v>20</v>
      </c>
      <c r="K14" s="16">
        <f t="shared" si="8"/>
        <v>0.24349999999999994</v>
      </c>
      <c r="L14" s="16">
        <f>C14-$E$9</f>
        <v>0.22350000000000003</v>
      </c>
      <c r="M14" s="15">
        <f t="shared" si="1"/>
        <v>0.23349999999999999</v>
      </c>
      <c r="N14" s="16"/>
      <c r="R14" s="19" t="s">
        <v>20</v>
      </c>
      <c r="S14" s="16">
        <f>(K14*100)/$N$10</f>
        <v>36.343283582089548</v>
      </c>
      <c r="T14" s="16">
        <f>(L14*100)/$N$10</f>
        <v>33.358208955223887</v>
      </c>
      <c r="U14" s="15">
        <f>AVERAGE(S14:T14)</f>
        <v>34.850746268656721</v>
      </c>
      <c r="V14" s="16"/>
    </row>
    <row r="15" spans="1:24" x14ac:dyDescent="0.25">
      <c r="K15" s="7"/>
      <c r="L15" s="7"/>
      <c r="M15" s="6"/>
      <c r="N15" s="7"/>
      <c r="O15" s="7"/>
      <c r="P15" s="7"/>
      <c r="Q15" s="1"/>
      <c r="R15" s="8"/>
      <c r="S15" s="7"/>
      <c r="T15" s="7"/>
      <c r="U15" s="7"/>
      <c r="V15" s="7"/>
      <c r="W15" s="2"/>
      <c r="X15" s="2"/>
    </row>
    <row r="16" spans="1:24" x14ac:dyDescent="0.25">
      <c r="A16" s="1"/>
      <c r="K16" s="7"/>
      <c r="L16" s="7"/>
      <c r="M16" s="6"/>
      <c r="N16" s="7"/>
      <c r="O16" s="7"/>
      <c r="P16" s="7"/>
      <c r="Q16" s="1"/>
      <c r="R16" s="1"/>
      <c r="S16" s="7"/>
      <c r="T16" s="7"/>
      <c r="U16" s="7"/>
      <c r="V16" s="7"/>
      <c r="W16" s="2"/>
      <c r="X16" s="2"/>
    </row>
    <row r="17" spans="1:24" x14ac:dyDescent="0.25">
      <c r="A17" s="1"/>
      <c r="K17" s="7"/>
      <c r="L17" s="7"/>
      <c r="M17" s="6"/>
      <c r="N17" s="7"/>
      <c r="O17" s="7"/>
      <c r="P17" s="7"/>
      <c r="Q17" s="1"/>
      <c r="R17" s="1"/>
      <c r="S17" s="7"/>
      <c r="T17" s="7"/>
      <c r="U17" s="7"/>
      <c r="V17" s="7"/>
      <c r="W17" s="2"/>
      <c r="X17" s="2"/>
    </row>
    <row r="18" spans="1:24" x14ac:dyDescent="0.25">
      <c r="A18" s="8"/>
      <c r="D18" s="3"/>
      <c r="E18" s="1"/>
      <c r="F18" s="3"/>
      <c r="G18" s="1"/>
      <c r="H18" s="3"/>
      <c r="I18" s="3"/>
      <c r="J18" s="1"/>
      <c r="K18" s="7"/>
      <c r="L18" s="7"/>
      <c r="M18" s="6"/>
      <c r="N18" s="7"/>
      <c r="P18" s="7"/>
      <c r="Q18" s="1"/>
      <c r="R18" s="1"/>
      <c r="S18" s="7"/>
      <c r="T18" s="7"/>
      <c r="U18" s="7"/>
      <c r="V18" s="7"/>
      <c r="W18" s="2"/>
      <c r="X18" s="2"/>
    </row>
    <row r="19" spans="1:24" x14ac:dyDescent="0.25">
      <c r="A19" s="8"/>
      <c r="D19" s="6"/>
      <c r="E19" s="7"/>
      <c r="F19" s="7"/>
      <c r="G19" s="7"/>
      <c r="H19" s="7"/>
      <c r="I19" s="7"/>
      <c r="J19" s="1"/>
      <c r="K19" s="7"/>
      <c r="L19" s="7"/>
      <c r="M19" s="6"/>
      <c r="N19" s="7"/>
      <c r="O19" s="7"/>
      <c r="P19" s="7"/>
      <c r="Q19" s="1"/>
      <c r="R19" s="1"/>
      <c r="S19" s="7"/>
      <c r="T19" s="7"/>
      <c r="U19" s="7"/>
      <c r="V19" s="7"/>
      <c r="W19" s="2"/>
      <c r="X19" s="2"/>
    </row>
    <row r="20" spans="1:24" x14ac:dyDescent="0.25">
      <c r="A20" s="8"/>
      <c r="B20" s="5"/>
      <c r="C20" s="5"/>
      <c r="D20" s="6"/>
      <c r="E20" s="7"/>
      <c r="F20" s="7"/>
      <c r="G20" s="7"/>
      <c r="H20" s="7"/>
      <c r="I20" s="7"/>
      <c r="J20" s="1"/>
      <c r="K20" s="7"/>
      <c r="L20" s="7"/>
      <c r="M20" s="6"/>
      <c r="N20" s="7"/>
      <c r="O20" s="7"/>
      <c r="P20" s="7"/>
      <c r="Q20" s="1"/>
      <c r="R20" s="8"/>
      <c r="S20" s="7"/>
      <c r="T20" s="7"/>
      <c r="U20" s="7"/>
      <c r="V20" s="7"/>
      <c r="W20" s="2"/>
      <c r="X20" s="2"/>
    </row>
    <row r="21" spans="1:24" x14ac:dyDescent="0.25">
      <c r="A21" s="8"/>
      <c r="B21" s="5"/>
      <c r="C21" s="5"/>
      <c r="D21" s="6"/>
      <c r="E21" s="7"/>
      <c r="F21" s="7"/>
      <c r="G21" s="7"/>
      <c r="H21" s="7"/>
      <c r="I21" s="7"/>
      <c r="J21" s="8"/>
      <c r="K21" s="7"/>
      <c r="L21" s="7"/>
      <c r="M21" s="6"/>
      <c r="N21" s="7"/>
      <c r="O21" s="7"/>
      <c r="P21" s="7"/>
      <c r="Q21" s="1"/>
      <c r="R21" s="8"/>
      <c r="S21" s="7"/>
      <c r="T21" s="7"/>
      <c r="U21" s="7"/>
      <c r="V21" s="7"/>
      <c r="W21" s="2"/>
      <c r="X21" s="2"/>
    </row>
    <row r="22" spans="1:24" x14ac:dyDescent="0.25">
      <c r="A22" s="1"/>
      <c r="B22" s="5"/>
      <c r="C22" s="5"/>
      <c r="D22" s="6"/>
      <c r="E22" s="7"/>
      <c r="F22" s="7"/>
      <c r="G22" s="7"/>
      <c r="H22" s="7"/>
      <c r="I22" s="1"/>
      <c r="J22" s="1"/>
      <c r="K22" s="7"/>
      <c r="L22" s="7"/>
      <c r="M22" s="6"/>
      <c r="N22" s="7"/>
      <c r="O22" s="7"/>
      <c r="P22" s="7"/>
      <c r="Q22" s="1"/>
      <c r="R22" s="8"/>
      <c r="S22" s="7"/>
      <c r="T22" s="7"/>
      <c r="U22" s="7"/>
      <c r="V22" s="7"/>
      <c r="W22" s="2"/>
      <c r="X22" s="2"/>
    </row>
    <row r="23" spans="1:24" x14ac:dyDescent="0.25">
      <c r="A23" s="1"/>
      <c r="B23" s="5"/>
      <c r="C23" s="5"/>
      <c r="D23" s="6"/>
      <c r="E23" s="7"/>
      <c r="F23" s="7"/>
      <c r="G23" s="7"/>
      <c r="H23" s="7"/>
      <c r="J23" s="8"/>
      <c r="K23" s="7"/>
      <c r="L23" s="7"/>
      <c r="M23" s="6"/>
      <c r="N23" s="7"/>
      <c r="O23" s="7"/>
      <c r="P23" s="7"/>
      <c r="R23" s="8"/>
      <c r="S23" s="7"/>
      <c r="T23" s="7"/>
      <c r="U23" s="7"/>
      <c r="V23" s="7"/>
    </row>
    <row r="24" spans="1:24" x14ac:dyDescent="0.25">
      <c r="A24" s="8"/>
      <c r="B24" s="5"/>
      <c r="C24" s="5"/>
      <c r="D24" s="6"/>
      <c r="E24" s="7"/>
      <c r="F24" s="7"/>
      <c r="G24" s="7"/>
      <c r="H24" s="7"/>
      <c r="J24" s="8"/>
      <c r="K24" s="7"/>
      <c r="L24" s="7"/>
      <c r="M24" s="6"/>
      <c r="N24" s="7"/>
      <c r="O24" s="7"/>
      <c r="P24" s="7"/>
      <c r="R24" s="8"/>
      <c r="S24" s="7"/>
      <c r="T24" s="7"/>
      <c r="U24" s="7"/>
      <c r="V24" s="7"/>
    </row>
    <row r="25" spans="1:24" x14ac:dyDescent="0.25">
      <c r="A25" s="8"/>
      <c r="B25" s="5"/>
      <c r="C25" s="5"/>
      <c r="D25" s="6"/>
      <c r="E25" s="7"/>
      <c r="G25" s="7"/>
      <c r="J25" s="8"/>
      <c r="K25" s="7"/>
      <c r="L25" s="7"/>
      <c r="M25" s="6"/>
      <c r="N25" s="7"/>
      <c r="R25" s="11"/>
      <c r="S25" s="7"/>
      <c r="T25" s="7"/>
      <c r="U25" s="7"/>
      <c r="V25" s="7"/>
    </row>
    <row r="26" spans="1:24" x14ac:dyDescent="0.25">
      <c r="A26" s="8"/>
      <c r="B26" s="5"/>
      <c r="C26" s="5"/>
      <c r="D26" s="6"/>
      <c r="E26" s="7"/>
      <c r="G26" s="7"/>
      <c r="J26" s="8"/>
      <c r="K26" s="7"/>
      <c r="L26" s="7"/>
      <c r="M26" s="6"/>
      <c r="N26" s="7"/>
      <c r="R26" s="8"/>
      <c r="S26" s="7"/>
      <c r="T26" s="7"/>
      <c r="U26" s="7"/>
      <c r="V26" s="7"/>
    </row>
    <row r="27" spans="1:24" x14ac:dyDescent="0.25">
      <c r="A27" s="8"/>
      <c r="B27" s="5"/>
      <c r="C27" s="5"/>
      <c r="D27" s="6"/>
      <c r="E27" s="7"/>
      <c r="G27" s="7"/>
      <c r="J27" s="1"/>
      <c r="K27" s="7"/>
      <c r="L27" s="7"/>
      <c r="M27" s="6"/>
      <c r="N27" s="7"/>
      <c r="R27" s="10"/>
      <c r="S27" s="7"/>
      <c r="T27" s="7"/>
      <c r="U27" s="7"/>
      <c r="V27" s="7"/>
    </row>
    <row r="28" spans="1:24" x14ac:dyDescent="0.25">
      <c r="A28" s="1"/>
      <c r="B28" s="5"/>
      <c r="C28" s="5"/>
      <c r="D28" s="6"/>
      <c r="E28" s="7"/>
      <c r="G28" s="7"/>
      <c r="J28" s="1"/>
      <c r="K28" s="7"/>
      <c r="L28" s="7"/>
      <c r="M28" s="6"/>
      <c r="N28" s="7"/>
      <c r="R28" s="10"/>
      <c r="S28" s="7"/>
      <c r="T28" s="7"/>
      <c r="U28" s="7"/>
      <c r="V28" s="7"/>
    </row>
    <row r="29" spans="1:24" x14ac:dyDescent="0.25">
      <c r="A29" s="1"/>
      <c r="B29" s="5"/>
      <c r="C29" s="5"/>
      <c r="D29" s="6"/>
      <c r="E29" s="7"/>
      <c r="G29" s="7"/>
      <c r="J29" s="8"/>
      <c r="K29" s="7"/>
      <c r="L29" s="7"/>
      <c r="M29" s="6"/>
      <c r="N29" s="7"/>
      <c r="R29" s="10"/>
      <c r="S29" s="7"/>
      <c r="T29" s="7"/>
      <c r="U29" s="7"/>
      <c r="V29" s="7"/>
    </row>
    <row r="30" spans="1:24" x14ac:dyDescent="0.25">
      <c r="A30" s="8"/>
      <c r="B30" s="5"/>
      <c r="C30" s="5"/>
      <c r="D30" s="6"/>
      <c r="G30" s="7"/>
      <c r="J30" s="8"/>
      <c r="K30" s="7"/>
      <c r="L30" s="7"/>
      <c r="M30" s="6"/>
      <c r="N30" s="7"/>
      <c r="R30" s="10"/>
      <c r="S30" s="7"/>
      <c r="T30" s="7"/>
      <c r="U30" s="7"/>
    </row>
    <row r="31" spans="1:24" x14ac:dyDescent="0.25">
      <c r="A31" s="8"/>
      <c r="B31" s="5"/>
      <c r="C31" s="5"/>
      <c r="D31" s="6"/>
      <c r="E31" s="7"/>
      <c r="G31" s="7"/>
      <c r="J31" s="11"/>
      <c r="K31" s="7"/>
      <c r="L31" s="7"/>
      <c r="M31" s="6"/>
      <c r="N31" s="7"/>
    </row>
    <row r="32" spans="1:24" x14ac:dyDescent="0.25">
      <c r="A32" s="11"/>
      <c r="B32" s="5"/>
      <c r="C32" s="5"/>
      <c r="D32" s="6"/>
      <c r="E32" s="7"/>
      <c r="G32" s="7"/>
      <c r="J32" s="1"/>
      <c r="K32" s="7"/>
      <c r="L32" s="7"/>
      <c r="M32" s="6"/>
      <c r="N32" s="7"/>
    </row>
    <row r="33" spans="1:14" x14ac:dyDescent="0.25">
      <c r="A33" s="1"/>
      <c r="B33" s="5"/>
      <c r="C33" s="5"/>
      <c r="D33" s="6"/>
      <c r="G33" s="7"/>
      <c r="J33" s="1"/>
      <c r="K33" s="7"/>
      <c r="L33" s="7"/>
      <c r="M33" s="6"/>
    </row>
    <row r="34" spans="1:14" x14ac:dyDescent="0.25">
      <c r="A34" s="1"/>
      <c r="B34" s="5"/>
      <c r="C34" s="5"/>
      <c r="D34" s="6"/>
      <c r="E34" s="9"/>
      <c r="G34" s="7"/>
      <c r="J34" s="10"/>
      <c r="K34" s="7"/>
      <c r="L34" s="7"/>
      <c r="M34" s="6"/>
      <c r="N34" s="9"/>
    </row>
    <row r="35" spans="1:14" x14ac:dyDescent="0.25">
      <c r="A35" s="10"/>
      <c r="B35" s="5"/>
      <c r="C35" s="5"/>
      <c r="D35" s="6"/>
      <c r="G35" s="7"/>
      <c r="J35" s="10"/>
      <c r="K35" s="7"/>
      <c r="L35" s="7"/>
      <c r="M35" s="6"/>
    </row>
    <row r="36" spans="1:14" x14ac:dyDescent="0.25">
      <c r="A36" s="10"/>
      <c r="B36" s="5"/>
      <c r="C36" s="5"/>
      <c r="D36" s="6"/>
      <c r="E36" s="9"/>
      <c r="G36" s="7"/>
      <c r="J36" s="10"/>
      <c r="K36" s="7"/>
      <c r="L36" s="7"/>
      <c r="M36" s="6"/>
      <c r="N36" s="9"/>
    </row>
    <row r="37" spans="1:14" x14ac:dyDescent="0.25">
      <c r="A37" s="10"/>
      <c r="B37" s="5"/>
      <c r="C37" s="5"/>
      <c r="D37" s="6"/>
      <c r="G37" s="7"/>
      <c r="J37" s="10"/>
      <c r="K37" s="7"/>
      <c r="L37" s="7"/>
      <c r="M37" s="6"/>
    </row>
    <row r="38" spans="1:14" x14ac:dyDescent="0.25">
      <c r="A38" s="10"/>
    </row>
    <row r="39" spans="1:14" x14ac:dyDescent="0.25">
      <c r="C39" s="8"/>
    </row>
    <row r="41" spans="1:14" x14ac:dyDescent="0.25">
      <c r="C41" s="12"/>
    </row>
    <row r="43" spans="1:14" x14ac:dyDescent="0.25">
      <c r="C43" s="12"/>
    </row>
    <row r="45" spans="1:14" x14ac:dyDescent="0.25">
      <c r="C45" s="12"/>
    </row>
    <row r="47" spans="1:14" x14ac:dyDescent="0.25">
      <c r="C47" s="8"/>
    </row>
    <row r="49" spans="3:3" x14ac:dyDescent="0.25">
      <c r="C49" s="12"/>
    </row>
    <row r="51" spans="3:3" x14ac:dyDescent="0.25">
      <c r="C5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Manager/>
  <Company>CITIUS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 BIOLOGÍA</dc:creator>
  <cp:keywords/>
  <dc:description/>
  <cp:lastModifiedBy>Manuel Guerrero</cp:lastModifiedBy>
  <cp:revision/>
  <dcterms:created xsi:type="dcterms:W3CDTF">2021-02-18T10:07:09Z</dcterms:created>
  <dcterms:modified xsi:type="dcterms:W3CDTF">2024-01-19T20:12:24Z</dcterms:modified>
  <cp:category/>
  <cp:contentStatus/>
</cp:coreProperties>
</file>